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65311" yWindow="30" windowWidth="9960" windowHeight="10845" tabRatio="951" activeTab="0"/>
  </bookViews>
  <sheets>
    <sheet name="cronog" sheetId="1" r:id="rId1"/>
    <sheet name="implant" sheetId="2" r:id="rId2"/>
    <sheet name="est concreto" sheetId="3" r:id="rId3"/>
    <sheet name="est madeira" sheetId="4" r:id="rId4"/>
    <sheet name="arquit" sheetId="5" r:id="rId5"/>
    <sheet name="água" sheetId="6" r:id="rId6"/>
    <sheet name="estrut reserv" sheetId="7" r:id="rId7"/>
    <sheet name="esgoto" sheetId="8" r:id="rId8"/>
    <sheet name="eletr" sheetId="9" r:id="rId9"/>
    <sheet name="abrigbaterias" sheetId="10" r:id="rId10"/>
    <sheet name="Incendio" sheetId="11" r:id="rId11"/>
    <sheet name="apluv" sheetId="12" r:id="rId12"/>
    <sheet name="paisag" sheetId="13" r:id="rId13"/>
  </sheets>
  <definedNames>
    <definedName name="_xlnm.Print_Area" localSheetId="9">'abrigbaterias'!$A$1:$G$87</definedName>
    <definedName name="_xlnm.Print_Area" localSheetId="5">'água'!$A$1:$G$35</definedName>
    <definedName name="_xlnm.Print_Area" localSheetId="11">'apluv'!$A$1:$G$25</definedName>
    <definedName name="_xlnm.Print_Area" localSheetId="4">'arquit'!$A$1:$G$198</definedName>
    <definedName name="_xlnm.Print_Area" localSheetId="0">'cronog'!$A$1:$AM$37</definedName>
    <definedName name="_xlnm.Print_Area" localSheetId="8">'eletr'!$A$1:$G$68</definedName>
    <definedName name="_xlnm.Print_Area" localSheetId="7">'esgoto'!$A$1:$G$55</definedName>
    <definedName name="_xlnm.Print_Area" localSheetId="2">'est concreto'!$A$1:$G$30</definedName>
    <definedName name="_xlnm.Print_Area" localSheetId="3">'est madeira'!$A$1:$G$138</definedName>
    <definedName name="_xlnm.Print_Area" localSheetId="6">'estrut reserv'!$A$1:$G$58</definedName>
    <definedName name="_xlnm.Print_Area" localSheetId="1">'implant'!$A$1:$G$55</definedName>
    <definedName name="_xlnm.Print_Area" localSheetId="10">'Incendio'!$A$1:$G$17</definedName>
    <definedName name="_xlnm.Print_Area" localSheetId="12">'paisag'!$A$1:$G$14</definedName>
    <definedName name="_xlnm.Print_Titles" localSheetId="9">'abrigbaterias'!$1:$1</definedName>
    <definedName name="_xlnm.Print_Titles" localSheetId="5">'água'!$1:$2</definedName>
    <definedName name="_xlnm.Print_Titles" localSheetId="11">'apluv'!$1:$2</definedName>
    <definedName name="_xlnm.Print_Titles" localSheetId="4">'arquit'!$1:$2</definedName>
    <definedName name="_xlnm.Print_Titles" localSheetId="0">'cronog'!$1:$2</definedName>
    <definedName name="_xlnm.Print_Titles" localSheetId="8">'eletr'!$1:$3</definedName>
    <definedName name="_xlnm.Print_Titles" localSheetId="7">'esgoto'!$1:$2</definedName>
    <definedName name="_xlnm.Print_Titles" localSheetId="2">'est concreto'!$1:$1</definedName>
    <definedName name="_xlnm.Print_Titles" localSheetId="3">'est madeira'!$1:$2</definedName>
    <definedName name="_xlnm.Print_Titles" localSheetId="6">'estrut reserv'!$1:$2</definedName>
    <definedName name="_xlnm.Print_Titles" localSheetId="1">'implant'!$1:$1</definedName>
    <definedName name="_xlnm.Print_Titles" localSheetId="12">'paisag'!$1:$1</definedName>
  </definedNames>
  <calcPr fullCalcOnLoad="1"/>
</workbook>
</file>

<file path=xl/sharedStrings.xml><?xml version="1.0" encoding="utf-8"?>
<sst xmlns="http://schemas.openxmlformats.org/spreadsheetml/2006/main" count="1437" uniqueCount="782">
  <si>
    <t>peças com 2,00 m</t>
  </si>
  <si>
    <t>peças com 4,50 m</t>
  </si>
  <si>
    <t>ITEM</t>
  </si>
  <si>
    <t>SUB-ITEM</t>
  </si>
  <si>
    <t>UN.</t>
  </si>
  <si>
    <t>QUANT.</t>
  </si>
  <si>
    <t>1.1</t>
  </si>
  <si>
    <t xml:space="preserve"> </t>
  </si>
  <si>
    <t>vb</t>
  </si>
  <si>
    <t>m²</t>
  </si>
  <si>
    <t>3.1</t>
  </si>
  <si>
    <t>m³</t>
  </si>
  <si>
    <t>5.1</t>
  </si>
  <si>
    <t>5.2</t>
  </si>
  <si>
    <t>un</t>
  </si>
  <si>
    <t>m</t>
  </si>
  <si>
    <t>EQUIPAMENTOS</t>
  </si>
  <si>
    <t>6.1</t>
  </si>
  <si>
    <t>7.1</t>
  </si>
  <si>
    <t>7.2</t>
  </si>
  <si>
    <t>8.1</t>
  </si>
  <si>
    <t>9.1</t>
  </si>
  <si>
    <t>COBERTURA</t>
  </si>
  <si>
    <t>10.1</t>
  </si>
  <si>
    <t>11.1</t>
  </si>
  <si>
    <t>12.1</t>
  </si>
  <si>
    <t>PINTURA</t>
  </si>
  <si>
    <t>LIMPEZA FINAL DA OBRA</t>
  </si>
  <si>
    <t>P.U.SERV.</t>
  </si>
  <si>
    <t>P. TOTAL</t>
  </si>
  <si>
    <t>2.1</t>
  </si>
  <si>
    <t>2.2</t>
  </si>
  <si>
    <t>2.3</t>
  </si>
  <si>
    <t>kg</t>
  </si>
  <si>
    <t xml:space="preserve">CONCRETO ESTRUTURAL </t>
  </si>
  <si>
    <t>FORMA</t>
  </si>
  <si>
    <t>1.3</t>
  </si>
  <si>
    <t>diâmetro 50 mm</t>
  </si>
  <si>
    <t>1.2</t>
  </si>
  <si>
    <t>pç</t>
  </si>
  <si>
    <t>diâmetro  3/4"</t>
  </si>
  <si>
    <t>diâmetro 40 mm</t>
  </si>
  <si>
    <t>diâmetro 100 mm</t>
  </si>
  <si>
    <t>IMPERMEABILIZAÇÃO</t>
  </si>
  <si>
    <t>6.2</t>
  </si>
  <si>
    <t>TOTAL</t>
  </si>
  <si>
    <t>seção nominal 2,5 mm²</t>
  </si>
  <si>
    <t>mês 1</t>
  </si>
  <si>
    <t>mês 2</t>
  </si>
  <si>
    <t>mês 3</t>
  </si>
  <si>
    <t>mês 4</t>
  </si>
  <si>
    <t>mês 5</t>
  </si>
  <si>
    <t>Custo por etapa</t>
  </si>
  <si>
    <t>TOTAL R$</t>
  </si>
  <si>
    <t>MOVIMENTO DE TERRA</t>
  </si>
  <si>
    <t>P.TOTAL</t>
  </si>
  <si>
    <t>Mobilização</t>
  </si>
  <si>
    <t>Desmobilização</t>
  </si>
  <si>
    <t>4.1</t>
  </si>
  <si>
    <t>Acessórios</t>
  </si>
  <si>
    <t xml:space="preserve"> m</t>
  </si>
  <si>
    <t>FORRO</t>
  </si>
  <si>
    <t>Limpeza complementar de pisos, com produtos químicos</t>
  </si>
  <si>
    <t>Limpeza de vidros</t>
  </si>
  <si>
    <t>DESCRIÇÃO</t>
  </si>
  <si>
    <t>3.2</t>
  </si>
  <si>
    <t>ALVENARIA DE EMBASAMENTO</t>
  </si>
  <si>
    <t>Revestimento com argamassa impermeabilizante e pintura com tinta betuminosa</t>
  </si>
  <si>
    <t>4.2</t>
  </si>
  <si>
    <t>Ligação para saída</t>
  </si>
  <si>
    <t>Caixa sifonada com 7 entradas 40 mm e 1 saída 50 mm com grelha de metal cromado tamanho 150 x 150 x 50 mm</t>
  </si>
  <si>
    <t>Caixa sifonada</t>
  </si>
  <si>
    <t>Sifão regulável</t>
  </si>
  <si>
    <t>9.2</t>
  </si>
  <si>
    <t>Braçadeira tipo d ou similar</t>
  </si>
  <si>
    <t xml:space="preserve">Tomada telefone </t>
  </si>
  <si>
    <t xml:space="preserve">Fio p/ para telefone </t>
  </si>
  <si>
    <t xml:space="preserve">Quadro de distribuição geral </t>
  </si>
  <si>
    <t>4.3</t>
  </si>
  <si>
    <t>4.4</t>
  </si>
  <si>
    <t>Fossa séptica</t>
  </si>
  <si>
    <t xml:space="preserve">Caixa de Gordura </t>
  </si>
  <si>
    <t xml:space="preserve">Brita </t>
  </si>
  <si>
    <t xml:space="preserve">Escavação </t>
  </si>
  <si>
    <t>Eletroduto em PVC rígido, fornecido em barras de 3 m com uma luva em uma das extremidades, inclusive conexões</t>
  </si>
  <si>
    <t>Etapas</t>
  </si>
  <si>
    <t>8.2</t>
  </si>
  <si>
    <t xml:space="preserve"> diâmetro 6,3 mm - CA 50</t>
  </si>
  <si>
    <t>Alvenaria de embasamento em bloco de concreto com 19 cm</t>
  </si>
  <si>
    <t>diâmetro 25 mm  - inclusive conexões</t>
  </si>
  <si>
    <t>diâmetro 32 mm  - inclusive conexões</t>
  </si>
  <si>
    <t>Tubo de PVC branco soldável, ponta e bolsa conforme NBR 5688 da ABNT ref. Tigre inclusive conexões</t>
  </si>
  <si>
    <t>Ligação para saída Bacia sanitária</t>
  </si>
  <si>
    <t>Tubo de PVC branco soldável, ponta e bolsa conforme NBR 5688 da ABNT inclusive conexões</t>
  </si>
  <si>
    <t>número 2 para valas de drenagem, ao redor da edificação, de acordo com projeto de arquitetura</t>
  </si>
  <si>
    <t>Interruptor com placa fornecido com parafuso de fixação</t>
  </si>
  <si>
    <t>Interruptor simples</t>
  </si>
  <si>
    <t>Interruptor simples duas teclas</t>
  </si>
  <si>
    <t>PSERV</t>
  </si>
  <si>
    <t xml:space="preserve">REVESTIMENTO              </t>
  </si>
  <si>
    <t xml:space="preserve">ALVENARIA                       </t>
  </si>
  <si>
    <t>ESTRUTURA COBERTURA - Eucalipto citriodora, roliço, tratado em autoclave com CCA</t>
  </si>
  <si>
    <t>3.3</t>
  </si>
  <si>
    <t>3.4</t>
  </si>
  <si>
    <t>3.5</t>
  </si>
  <si>
    <t>sub- total: 2</t>
  </si>
  <si>
    <t>sub- total: 1</t>
  </si>
  <si>
    <t>sub- total: 3</t>
  </si>
  <si>
    <t>sub- total: 4</t>
  </si>
  <si>
    <t>sub- total: 7</t>
  </si>
  <si>
    <t xml:space="preserve">Filtro anaeróbio </t>
  </si>
  <si>
    <t>Armários</t>
  </si>
  <si>
    <t>peças com 5,50m</t>
  </si>
  <si>
    <t>peças com 4,00 m</t>
  </si>
  <si>
    <t>peças com 2,50 m</t>
  </si>
  <si>
    <t>peças com 1,50 m</t>
  </si>
  <si>
    <t>Chapas de ligação e ferragens galvanizadas e com tratamento anticorrosivo (parafusos, chapas, cantoneiras, pregos, etc.)</t>
  </si>
  <si>
    <t>VIDROS</t>
  </si>
  <si>
    <t xml:space="preserve"> diâmetro 10 mm - CA 50</t>
  </si>
  <si>
    <t>diâmetro 12,5 mm - CA 50</t>
  </si>
  <si>
    <t>Interruptor tres teclas simples</t>
  </si>
  <si>
    <t>seção nominal 2 x 2,5 mm²</t>
  </si>
  <si>
    <t>Canaleta em alvenaria</t>
  </si>
  <si>
    <t>Impermeabilização</t>
  </si>
  <si>
    <t>Caixa de Passagem em PVC</t>
  </si>
  <si>
    <t>4' x 2' para instalação embutida em PVC com rosca de metal</t>
  </si>
  <si>
    <t>4'x4' para instalação embutida em PVC com rosca de metal</t>
  </si>
  <si>
    <t>4'x4' Octogonal para instalação embutida no forro em PVC com rosca de metal</t>
  </si>
  <si>
    <t>diâmetro 3/4' embutido no forro</t>
  </si>
  <si>
    <t>diâmetro 3/4' embutido no piso</t>
  </si>
  <si>
    <t>diâmetro 1'</t>
  </si>
  <si>
    <t xml:space="preserve">Lâmpadas </t>
  </si>
  <si>
    <t xml:space="preserve">Luminárias </t>
  </si>
  <si>
    <t>Condutores  elétricos -  fio com isolamento 750V e isolação em PVC 70°C em cores variadas e neutro azul claro e terra verde claro</t>
  </si>
  <si>
    <t>Cabo PP Cordplast 450 / 750 V</t>
  </si>
  <si>
    <t>Caixa de inspeção / passagem / distribuição</t>
  </si>
  <si>
    <t>60 x 60 cm (med internas) com tampa</t>
  </si>
  <si>
    <t xml:space="preserve"> 60 x 60  cm (med internas) com tampa</t>
  </si>
  <si>
    <t>Caixa de entrada em alvenaria</t>
  </si>
  <si>
    <t>60 x 60cm com fundo drenante e tampa</t>
  </si>
  <si>
    <t>Torre da Caixa d'Água</t>
  </si>
  <si>
    <t>Diametro 32 mm</t>
  </si>
  <si>
    <t>Diametro 40 mm</t>
  </si>
  <si>
    <t>Diametro 32 mm x 1"</t>
  </si>
  <si>
    <t xml:space="preserve"> pç</t>
  </si>
  <si>
    <t>Diametro 40 mm x 1 1/4"</t>
  </si>
  <si>
    <t>Torneira boia 1", Cipla ou similar</t>
  </si>
  <si>
    <t>Diametro 1"</t>
  </si>
  <si>
    <t>Diametro 1 1/4"</t>
  </si>
  <si>
    <t>Diametro 60 mm</t>
  </si>
  <si>
    <t>Diametro 60 mm x 2"</t>
  </si>
  <si>
    <t>Diametro 2"</t>
  </si>
  <si>
    <t>9.3</t>
  </si>
  <si>
    <t xml:space="preserve">Tubo de PVC marrom, junta soldavel,  conforme 5648 da ABNT inclusive conexões </t>
  </si>
  <si>
    <t>Registro de gaveta, acabamento bruto, DECA  inclusive adaptadores solda/rosca</t>
  </si>
  <si>
    <t xml:space="preserve">Assoalho tipo deck em tabuas de 10 a 15cm de largura em madeira de pinus tratada com CCA </t>
  </si>
  <si>
    <t xml:space="preserve"> diâmetro 5,0 mm - CA 25</t>
  </si>
  <si>
    <t>diâmetro 75 mm</t>
  </si>
  <si>
    <t>Conjunto interruptor simples e tomada 2P+T</t>
  </si>
  <si>
    <t>Identificador 110/220V adesivo metálico</t>
  </si>
  <si>
    <t>P.SERV.</t>
  </si>
  <si>
    <t>Início de obra</t>
  </si>
  <si>
    <t>1.4</t>
  </si>
  <si>
    <t>Entrada de Água</t>
  </si>
  <si>
    <t>UN</t>
  </si>
  <si>
    <t>QUANT</t>
  </si>
  <si>
    <t>PISOS, ASSOALHO, RODAPÉS e  SOLEIRAS</t>
  </si>
  <si>
    <t>bloco de concreto 9 cm</t>
  </si>
  <si>
    <t>ARMADURAS DE AÇO</t>
  </si>
  <si>
    <t>1.8</t>
  </si>
  <si>
    <t>sub - total 1:</t>
  </si>
  <si>
    <t>sub - total 2:</t>
  </si>
  <si>
    <t>Tubulação de PVC rígido marrom inclusive conexões diâm. 32mm proveniente da torre de caixa d'água</t>
  </si>
  <si>
    <t>1.5</t>
  </si>
  <si>
    <t>1.6</t>
  </si>
  <si>
    <t>1.7</t>
  </si>
  <si>
    <t>Construção provisória em madeira - fornecimento e montagem</t>
  </si>
  <si>
    <t>Locação de obra de edificação</t>
  </si>
  <si>
    <t>sub - total 3:</t>
  </si>
  <si>
    <t>Entrada de Energia Elétrica / Telefonia</t>
  </si>
  <si>
    <t xml:space="preserve">Cabo encapado para fio de telefone duas linhas </t>
  </si>
  <si>
    <t>Eletroduto em PVC diam 1" enterrado em vala para telefonia</t>
  </si>
  <si>
    <t>Concreto Estrutural preparado em betoneira fck = 20 MPa  executado no local com controle fck-fornecimento do material</t>
  </si>
  <si>
    <r>
      <t>m</t>
    </r>
    <r>
      <rPr>
        <vertAlign val="superscript"/>
        <sz val="10"/>
        <rFont val="Arial"/>
        <family val="2"/>
      </rPr>
      <t>3</t>
    </r>
  </si>
  <si>
    <r>
      <t>m</t>
    </r>
    <r>
      <rPr>
        <vertAlign val="superscript"/>
        <sz val="10"/>
        <rFont val="Arial"/>
        <family val="2"/>
      </rPr>
      <t>2</t>
    </r>
  </si>
  <si>
    <t>1.1.1</t>
  </si>
  <si>
    <t>2.4</t>
  </si>
  <si>
    <t>2.5</t>
  </si>
  <si>
    <t>3.6</t>
  </si>
  <si>
    <t>3.7</t>
  </si>
  <si>
    <t>4.1.1</t>
  </si>
  <si>
    <t>4.1.2</t>
  </si>
  <si>
    <t>4.1.3</t>
  </si>
  <si>
    <t>4.2.1</t>
  </si>
  <si>
    <t>4.2.2</t>
  </si>
  <si>
    <t>4.3.1</t>
  </si>
  <si>
    <t>4.3.2</t>
  </si>
  <si>
    <t>4.3.3</t>
  </si>
  <si>
    <t>4.4.1</t>
  </si>
  <si>
    <t>4.4.2</t>
  </si>
  <si>
    <t>4.4.3</t>
  </si>
  <si>
    <t>4.4.4</t>
  </si>
  <si>
    <t>4.1.4</t>
  </si>
  <si>
    <t xml:space="preserve">Chapisco com argamassa de cimento e areia (paredes externas e internas / superfícies aparentes de concreto armado)  no  traço 1:3 </t>
  </si>
  <si>
    <t xml:space="preserve">Emboço com argamassa mista, traço 1:4/12 para paredes internas </t>
  </si>
  <si>
    <t>4.4.5</t>
  </si>
  <si>
    <t>4.1.5</t>
  </si>
  <si>
    <t>4.4.6</t>
  </si>
  <si>
    <t>5.1.1</t>
  </si>
  <si>
    <t>5.1.2</t>
  </si>
  <si>
    <t>5.1.3</t>
  </si>
  <si>
    <t>5.2.1</t>
  </si>
  <si>
    <t>5.3</t>
  </si>
  <si>
    <t>5.3.1</t>
  </si>
  <si>
    <t>5.3.2</t>
  </si>
  <si>
    <t>Pendural diâm. 20cm comprimento 1,50 m</t>
  </si>
  <si>
    <t>Asnas inclinadas diâm 15cm comprimento 1,5m</t>
  </si>
  <si>
    <t>Banzos superiores diâm. 20cm comprimento 3m</t>
  </si>
  <si>
    <t>Linha-Tirante diâm. 20cm comprimento 5 m</t>
  </si>
  <si>
    <t>sub- total: 5</t>
  </si>
  <si>
    <t>7.1.1</t>
  </si>
  <si>
    <t>7.1.2</t>
  </si>
  <si>
    <t>7.2.1</t>
  </si>
  <si>
    <t>7.2.2</t>
  </si>
  <si>
    <t>7.2.3</t>
  </si>
  <si>
    <t xml:space="preserve">Pilares  em Eucalipto citriodora , tratado em autoclave com CCA  </t>
  </si>
  <si>
    <t>Mão-de-Obra para estruturas e peças de madeira</t>
  </si>
  <si>
    <t>Mão-de-Obra de carpintaria - carpinteiros</t>
  </si>
  <si>
    <t>hora</t>
  </si>
  <si>
    <t>Mão-de-Obra de carpintaria - ajudantes</t>
  </si>
  <si>
    <t>sub- total: 8</t>
  </si>
  <si>
    <t>Telha cerâmica portuguesa  na cor branca mesclada</t>
  </si>
  <si>
    <t>Cumeeira para telha  cerâmica portuguesa cor branca mesclada, emboçada com argamassa mista traço 1:2:12</t>
  </si>
  <si>
    <t xml:space="preserve">Espigões, Vigas e Terças  em Eucalipto citriodora roliço, tratado em autoclave com CCA  </t>
  </si>
  <si>
    <t>Ripas do tipo sarrafo medindo 5  x 2,5 cm (ripão)</t>
  </si>
  <si>
    <t>Calha para água furtada em chapa galvanizada nº 24, corte 0,33 pintada na cor da telha ou grafite escuro com dobra. Não utilizar chapa em rolo e sem dobra</t>
  </si>
  <si>
    <t>sub- total: 9</t>
  </si>
  <si>
    <t>10.2</t>
  </si>
  <si>
    <t>10.3</t>
  </si>
  <si>
    <t>sub- total: 10</t>
  </si>
  <si>
    <t>5.1.4</t>
  </si>
  <si>
    <t>1.1.2</t>
  </si>
  <si>
    <t>1.2.1</t>
  </si>
  <si>
    <t>1.2.2</t>
  </si>
  <si>
    <t>1.2.3</t>
  </si>
  <si>
    <t>1.2.4</t>
  </si>
  <si>
    <t>1.3.1</t>
  </si>
  <si>
    <t>1.3.2</t>
  </si>
  <si>
    <t>1.3.3</t>
  </si>
  <si>
    <t>1.3.4</t>
  </si>
  <si>
    <t>1.4.1</t>
  </si>
  <si>
    <t>1.4.2</t>
  </si>
  <si>
    <t>1.4.3</t>
  </si>
  <si>
    <t>1.4.4</t>
  </si>
  <si>
    <t>1.5.1</t>
  </si>
  <si>
    <t>1.5.2</t>
  </si>
  <si>
    <t>1.5.3</t>
  </si>
  <si>
    <t>1.5.4</t>
  </si>
  <si>
    <t>1.6.1</t>
  </si>
  <si>
    <t>1.6.2</t>
  </si>
  <si>
    <t>1.6.3</t>
  </si>
  <si>
    <t>1.6.4</t>
  </si>
  <si>
    <t>1.7.1</t>
  </si>
  <si>
    <t>1.7.2</t>
  </si>
  <si>
    <t>1.7.3</t>
  </si>
  <si>
    <t>1.7.4</t>
  </si>
  <si>
    <t>1.7.5</t>
  </si>
  <si>
    <t>1.9</t>
  </si>
  <si>
    <t>1.10</t>
  </si>
  <si>
    <t>1.10.1</t>
  </si>
  <si>
    <t>1.10.2</t>
  </si>
  <si>
    <t>sub- total: 6</t>
  </si>
  <si>
    <t>7.1.3</t>
  </si>
  <si>
    <t>7.1.4</t>
  </si>
  <si>
    <t>7.1.5</t>
  </si>
  <si>
    <t>9.4</t>
  </si>
  <si>
    <t>9.5</t>
  </si>
  <si>
    <t>9.6</t>
  </si>
  <si>
    <t>9.7</t>
  </si>
  <si>
    <t>diâmetro 50 mm  - inclusive conexões</t>
  </si>
  <si>
    <t>diâmetro 60 mm  - inclusive conexões</t>
  </si>
  <si>
    <t>diâmetro  1"</t>
  </si>
  <si>
    <t>diâmetro  1 1/2"</t>
  </si>
  <si>
    <t>diâmetro  2"</t>
  </si>
  <si>
    <t>diâmetro 1 1/2"</t>
  </si>
  <si>
    <t>Tubo de ligação flexível para lavatório/pia em metal</t>
  </si>
  <si>
    <t>Tubo de ligação à bacia sanitária em metal</t>
  </si>
  <si>
    <t>Estrutura de concreto - fundação</t>
  </si>
  <si>
    <t>Estrutura em Eucalipto citriodora, roliço, tratado em autoclave com CCA - a mão de obra está inclusa na estrutura de madeira</t>
  </si>
  <si>
    <t>Peça 2 vigas diâmetro 25cm comprimento 4m</t>
  </si>
  <si>
    <t>Peça 3 vigas diâmetro 25cm comprimento 4m</t>
  </si>
  <si>
    <t>Peça 4 barrotes diâmetro 15cm comprimento 4m</t>
  </si>
  <si>
    <t>Fluxo ascendente em anéis de concreto ou alvenaria ø =2,00 m  x  h min= 2,00 m com camada de 1,20m de brita n°4 - h util 1,80m</t>
  </si>
  <si>
    <t>Esgotamento</t>
  </si>
  <si>
    <t>Esgotamento com bomba de superfície ou submersa</t>
  </si>
  <si>
    <t>HPxh</t>
  </si>
  <si>
    <t>Vala de Infiltração</t>
  </si>
  <si>
    <t>Escavação manual solo de 1ª e 2ª cat. em vala ou cava até 1,50m</t>
  </si>
  <si>
    <t>Reaterro manual apiloado sem controle de compactação</t>
  </si>
  <si>
    <t>Manta geotêxtil de 200 g/m²</t>
  </si>
  <si>
    <t>Revestimento com argamassa impermeabilizante (adição de hidrófugo) e pintura com tinta betuminosa</t>
  </si>
  <si>
    <t>Lastro de areia</t>
  </si>
  <si>
    <t>Tubo em polietileno de alta densidade corrugado perfurado, DN= 4" -   inclusive conexões</t>
  </si>
  <si>
    <t>11.2</t>
  </si>
  <si>
    <t>11.3</t>
  </si>
  <si>
    <t>11.4</t>
  </si>
  <si>
    <t>11.5</t>
  </si>
  <si>
    <t>11.6</t>
  </si>
  <si>
    <t>Estrutura do deck em eucalipto roliço tratado em autoclave com CCA</t>
  </si>
  <si>
    <t>4.4.7</t>
  </si>
  <si>
    <t>4.4.8</t>
  </si>
  <si>
    <t>1.1.3</t>
  </si>
  <si>
    <t>Vigas Laterais (V.L.), peças com 20 cm de diâmetro.</t>
  </si>
  <si>
    <t>VL2 - comprimento de 4,50m</t>
  </si>
  <si>
    <t>Terças (T), peças com 20 cm de diâmetro.</t>
  </si>
  <si>
    <t>Espigão (E), peças com 20 cm de diâmetro.</t>
  </si>
  <si>
    <t>VL1 - comprimento de 3,50m</t>
  </si>
  <si>
    <t>Viga Água Furtada (Vaf), peças com 20 cm de diâmetro</t>
  </si>
  <si>
    <t>1.7.1.1</t>
  </si>
  <si>
    <t>1.7.1.2</t>
  </si>
  <si>
    <t>1.7.1.3</t>
  </si>
  <si>
    <t>1.7.1.4</t>
  </si>
  <si>
    <t>1.7.2.1</t>
  </si>
  <si>
    <t>1.7.2.2</t>
  </si>
  <si>
    <t>1.7.2.3</t>
  </si>
  <si>
    <t>1.7.2.4</t>
  </si>
  <si>
    <t>1.7.2.5</t>
  </si>
  <si>
    <t>1.7.2.6</t>
  </si>
  <si>
    <t>1.7.3.1</t>
  </si>
  <si>
    <t>1.7.3.2</t>
  </si>
  <si>
    <t>1.7.3.3</t>
  </si>
  <si>
    <t>1.7.4.1</t>
  </si>
  <si>
    <t>1.8.1</t>
  </si>
  <si>
    <t>1.8.2</t>
  </si>
  <si>
    <t>1.8.3</t>
  </si>
  <si>
    <t>1.8.4</t>
  </si>
  <si>
    <t>1.8.5</t>
  </si>
  <si>
    <t>1.8.6</t>
  </si>
  <si>
    <t>1.8.7</t>
  </si>
  <si>
    <t>1.8.8</t>
  </si>
  <si>
    <t>1.8.9</t>
  </si>
  <si>
    <t>1.11</t>
  </si>
  <si>
    <t>1.11.1</t>
  </si>
  <si>
    <t>1.11.2</t>
  </si>
  <si>
    <t>1.11.3</t>
  </si>
  <si>
    <t>1.11.4</t>
  </si>
  <si>
    <t>1.7.5.1</t>
  </si>
  <si>
    <t>Viga Pergolado (VP), peças com diâmetro variando de 16 cm a 18 cm</t>
  </si>
  <si>
    <t>1.7.7</t>
  </si>
  <si>
    <t>Fechamento entre os pilares duplos no lado interno e externo , peças de 1/4 de diametro variando de 10 a 12 e comprimento de 4,00m</t>
  </si>
  <si>
    <t>Peça 5 fechamento diâmetro 10cm comprimento 2,00m</t>
  </si>
  <si>
    <t>Escada tipo marinheiro em Madeira</t>
  </si>
  <si>
    <t>Escavação manual em solo de 1ª e 2ª categoria em vala ou cava até 1,50 m</t>
  </si>
  <si>
    <t>Concreto preparado no local, fck = 20,0 MPa</t>
  </si>
  <si>
    <t>Lançamento e adensamento de concreto ou massa em fundação</t>
  </si>
  <si>
    <t>Forma em madeira comum para fundação</t>
  </si>
  <si>
    <t>Forma em madeira comum para estrutura</t>
  </si>
  <si>
    <t>Tubo de ligação para mictório, DN= 1/2´</t>
  </si>
  <si>
    <t>Para lavatório Deca 1680 C ou similar em metal 1´ x 1 1/2´</t>
  </si>
  <si>
    <t>Para pia Deca 1680 C ou similar em metal 1 1/2´ x 2´</t>
  </si>
  <si>
    <t xml:space="preserve">Válvula  </t>
  </si>
  <si>
    <t>Para lavatório com ladrão  Deca 1602C ou similar em metal Válvula de metal cromado de 1 1/2´</t>
  </si>
  <si>
    <t>Para pia  Deca 1602C ou similar em metal - Válvula de metal cromado de 1 1/2´</t>
  </si>
  <si>
    <t>Braçadeira para fixação de eletroduto, até 4´</t>
  </si>
  <si>
    <t>Luminária blindada oval de sobrepor fixação em caixa 4'x2' em alumínio fundido, a prova de tempo p/ lâmpada de até 100W que permita instal. compacta fluor. de 25W (Luminária blindada, oval, de sobrepor ou arandela para lâmpada incandescente 100W)</t>
  </si>
  <si>
    <t>Tomada para telefone 4P - padrão TELEBRÁS, com placa</t>
  </si>
  <si>
    <t># 1,00 mm² - encapado para duas linhas - Fio telefônico tipo FI-60, para ligação de aparelhos telefônicos</t>
  </si>
  <si>
    <t>Peças com 20 cm de diâmetro, comp.  4,00m</t>
  </si>
  <si>
    <t>Linha-Tirante diâm. 20cm comprimento 11 m</t>
  </si>
  <si>
    <t>Banzos superiores diâm. 20cm comprimento 5,50m</t>
  </si>
  <si>
    <t>Tesoura 1 - Vão de 10,25 metros - duas unidades</t>
  </si>
  <si>
    <t>Tesoura 2 - Vão de 5,73 metros - oito unidades</t>
  </si>
  <si>
    <t>Tesoura 3 - Vão de 4,23 metros - quatro unidades</t>
  </si>
  <si>
    <t>Tesoura 4- Vão de 4,32 metros - duas unidades</t>
  </si>
  <si>
    <t>VL3 - comprimento de 2,50m</t>
  </si>
  <si>
    <t xml:space="preserve">VL4 - comprimento de 5,50m </t>
  </si>
  <si>
    <t xml:space="preserve">E4 - comprimento de 5,00m </t>
  </si>
  <si>
    <t xml:space="preserve">E6 - comprimento de 6,50m </t>
  </si>
  <si>
    <t>Viga Espigão (VE), peças com 20 cm de diâmetro</t>
  </si>
  <si>
    <t>Peças com 25cm de diâmetro, comp.  4,50m (PM28 e PM31)</t>
  </si>
  <si>
    <t>Peças com 25cm de diâmetro, comp.  4,00m (demais)</t>
  </si>
  <si>
    <t>peças com 7,00m</t>
  </si>
  <si>
    <t>peças com 6,50m</t>
  </si>
  <si>
    <t>peças com 6,00m</t>
  </si>
  <si>
    <t>1.8.10</t>
  </si>
  <si>
    <t>1.8.11</t>
  </si>
  <si>
    <t>1.8.12</t>
  </si>
  <si>
    <t>1.7.7.1</t>
  </si>
  <si>
    <t>1.7.8</t>
  </si>
  <si>
    <t>1.7.8.1</t>
  </si>
  <si>
    <t>1.7.9</t>
  </si>
  <si>
    <t>4.1.6</t>
  </si>
  <si>
    <t>4.4.9</t>
  </si>
  <si>
    <t>6.3</t>
  </si>
  <si>
    <t>7.2.4</t>
  </si>
  <si>
    <t>7.2.5</t>
  </si>
  <si>
    <t>Janelas</t>
  </si>
  <si>
    <r>
      <t>Vidro liso transparente</t>
    </r>
    <r>
      <rPr>
        <sz val="10"/>
        <rFont val="Arial"/>
        <family val="2"/>
      </rPr>
      <t>, esp. 3mm, colocados com baguete de madeira</t>
    </r>
  </si>
  <si>
    <t>8.1.1</t>
  </si>
  <si>
    <t>8.1.2</t>
  </si>
  <si>
    <t>J3</t>
  </si>
  <si>
    <t>8.1.3</t>
  </si>
  <si>
    <t>J4</t>
  </si>
  <si>
    <t>8.2.1</t>
  </si>
  <si>
    <t>J1</t>
  </si>
  <si>
    <t>8.2.2</t>
  </si>
  <si>
    <t>J5</t>
  </si>
  <si>
    <t>Portas</t>
  </si>
  <si>
    <t>8.3</t>
  </si>
  <si>
    <r>
      <t>Vidro liso transparente</t>
    </r>
    <r>
      <rPr>
        <sz val="10"/>
        <rFont val="Arial"/>
        <family val="2"/>
      </rPr>
      <t>, esp. 4mm, colocados com baguete de madeira</t>
    </r>
  </si>
  <si>
    <t>8.3.1</t>
  </si>
  <si>
    <t xml:space="preserve">P1 </t>
  </si>
  <si>
    <t>8.3.2</t>
  </si>
  <si>
    <t>P2</t>
  </si>
  <si>
    <r>
      <t>Massa corrida</t>
    </r>
    <r>
      <rPr>
        <sz val="10"/>
        <rFont val="Arial"/>
        <family val="2"/>
      </rPr>
      <t xml:space="preserve"> a base de resina acrílica</t>
    </r>
  </si>
  <si>
    <r>
      <t xml:space="preserve">Duas demãos de </t>
    </r>
    <r>
      <rPr>
        <b/>
        <sz val="10"/>
        <rFont val="Arial"/>
        <family val="2"/>
      </rPr>
      <t>cupinicida</t>
    </r>
    <r>
      <rPr>
        <sz val="10"/>
        <rFont val="Arial"/>
        <family val="2"/>
      </rPr>
      <t xml:space="preserve"> nas peças de madeiras não tratadas e nos entalhes das peças tratadas com ginocupinicida</t>
    </r>
  </si>
  <si>
    <r>
      <t xml:space="preserve">Hidrofugante a base de água, </t>
    </r>
    <r>
      <rPr>
        <sz val="10"/>
        <rFont val="Arial"/>
        <family val="2"/>
      </rPr>
      <t>do tipo "aquela"  ou similar para superficie de telhas cerâmicas - aplicação sob imersão total</t>
    </r>
  </si>
  <si>
    <t>Pendural diâm. 20cm comprimento 2,50 m</t>
  </si>
  <si>
    <t>Asnas inclinadas diâm 15cm comprimento 3,0 m</t>
  </si>
  <si>
    <t>Linha-Tirante diâm. 20cm comprimento 6,50 m</t>
  </si>
  <si>
    <t>Asnas inclinadas diâm 15cm comprimento 1,50m</t>
  </si>
  <si>
    <t>Tesoura 5- Vão de 4,49 metros - duas unidades</t>
  </si>
  <si>
    <t>E2 - comprimento de 3,00m</t>
  </si>
  <si>
    <t>VE - comprimento de 2,50m</t>
  </si>
  <si>
    <t>T1 - comprimento de 8,50m</t>
  </si>
  <si>
    <t>T2 - comprimento de 6,50m</t>
  </si>
  <si>
    <t xml:space="preserve">T3 - comprimento de 5,00m </t>
  </si>
  <si>
    <t>Vaf - comprimento de 4,00m</t>
  </si>
  <si>
    <t>Vp - comprimento de 6,00m</t>
  </si>
  <si>
    <t>Bp 1 - comprimento de 5,00 m</t>
  </si>
  <si>
    <t>Bp 2 - comprimento de 3,50 m</t>
  </si>
  <si>
    <t>peças com 7,50m</t>
  </si>
  <si>
    <t>peças com 5,00 m</t>
  </si>
  <si>
    <t>peças com 3,00 m</t>
  </si>
  <si>
    <t>1.8.13</t>
  </si>
  <si>
    <t>4.4.10</t>
  </si>
  <si>
    <t>J2- Janela 1,70 (largura) x 166 m (altura),  com quatro folhas / veneziana de abrir tipo camarão com trilhos (externamente) e quatro folhas/vidro de abrir tipo camarão (internamente) com trilhos,  com ferragens completas (dobradiças em latão, trincos, cremonas, trilhos, etc.</t>
  </si>
  <si>
    <t>J3- Janela 1,70 (largura) x 1,66 m (altura) (duplo J2),  com quatro folhas / veneziana de abrir tipo camarão com trilhos (externamente) e quatro folhas/vidro de abrir tipo camarão (internamente) com trilhos,  com ferragens completas (dobradiças em latão, trincos, cremonas, trilhos, etc.</t>
  </si>
  <si>
    <t>5.3.3</t>
  </si>
  <si>
    <t>Espessura de 9 cm bloco concreto (paredes internas e externas)</t>
  </si>
  <si>
    <t>Vigas (V1) com 20cm de diâmetro e  comprimento 4,50m</t>
  </si>
  <si>
    <t>Vigas (V2) com 20cm de diâmetro e  comprimento 2,00m</t>
  </si>
  <si>
    <t>Vigas (V3) com 20cm de diâmetro e  comprimento 2,50m</t>
  </si>
  <si>
    <t>Barrotes (B1) com 12cm de diâmetro e  comprimento 4,50m</t>
  </si>
  <si>
    <t>Barrotes (B2) com 12cm de diâmetro e  comprimento 4,50m</t>
  </si>
  <si>
    <t>Barrotes (B3) com 12cm de diâmetro e  comprimento 4,50m</t>
  </si>
  <si>
    <t xml:space="preserve">J1- Janela tipo Basculante medindo 1,70x0,87m </t>
  </si>
  <si>
    <t>Peça 1 pilares diâmetro 30cm comprimento 5,50m</t>
  </si>
  <si>
    <t>Peça 6 fechamento diâmetro 10cm comprimento 2,50m</t>
  </si>
  <si>
    <t>Peça 7, degraus de diâmetro 12 comprimento 1,00m</t>
  </si>
  <si>
    <t>Peça 8, Estrutura da escada  de diâmetro 12 comprimento 5,50m</t>
  </si>
  <si>
    <t>E3 - comprimento de 6,00m</t>
  </si>
  <si>
    <t>E1 - comprimento de 7,00m</t>
  </si>
  <si>
    <t xml:space="preserve">E5 - comprimento de 8,50m </t>
  </si>
  <si>
    <t>Quadro Telebrás de embutir de 200 x 200 x 120 mm, proteção IP40 ch.nº 16msg</t>
  </si>
  <si>
    <t>Reservatório de fibra de vidro - capacidade de 3.000 litros</t>
  </si>
  <si>
    <t>Entrada de gás GLP</t>
  </si>
  <si>
    <t>Cobertura de policarbonato compacto cristal 3mm, incluindo material de instalação (perfil de aluminio com gaxetas de neopreme ou EPDM e parafusos) e mão de obra especializada.</t>
  </si>
  <si>
    <t>1.11.5</t>
  </si>
  <si>
    <t>Extintor manual de água pressurizada - capacidade de 10 litros</t>
  </si>
  <si>
    <t>Extintor manual de gás carbônico - capacidade de 6 kg</t>
  </si>
  <si>
    <t>Adesivo vinílico, padrão regulamentado, para sinalização de incêndio</t>
  </si>
  <si>
    <t>Adesivo vinílico, padrão regulamentado com área vermelha de 1,00m por 1,00m no piso abaixo dos extintores</t>
  </si>
  <si>
    <t>Adesivo vinílico, padrão regulamentado para identificação dos extintores</t>
  </si>
  <si>
    <t>Extintores  sobre rodas</t>
  </si>
  <si>
    <t>Suporte sobre rodas para extintor</t>
  </si>
  <si>
    <t>Trilho eletrificado na cor preto fosco</t>
  </si>
  <si>
    <t>Terminal para trilho na cor preto fosco</t>
  </si>
  <si>
    <t>Disco de ponto na cor preto fosco</t>
  </si>
  <si>
    <t>Sistema de iluminação de Spot sobre trilho</t>
  </si>
  <si>
    <t>13.1</t>
  </si>
  <si>
    <t>13.2</t>
  </si>
  <si>
    <t>13.3</t>
  </si>
  <si>
    <t>13.4</t>
  </si>
  <si>
    <t>13.5</t>
  </si>
  <si>
    <t>13.6</t>
  </si>
  <si>
    <t>Sistema gerador fotovotaico 3.380 Wp, composto de:</t>
  </si>
  <si>
    <t>04 Controladores de carga CX-40 Phocos</t>
  </si>
  <si>
    <t>Vb</t>
  </si>
  <si>
    <t>32 módulos S130P (130 Wp)</t>
  </si>
  <si>
    <t>03 inversores Trace TR-3624 24vcc/ 120vac 3600W</t>
  </si>
  <si>
    <t>40 baterias estacionárias MC-220 capac. 220Ah/12V</t>
  </si>
  <si>
    <t>Luminária pendente chapéu chinês para uma lâmpadas E27 em material aluminio com pintura eletroestática e acabamento branco, dimensão (AxL) 1100mm x 340mm</t>
  </si>
  <si>
    <t xml:space="preserve">Spot para trilho para lampada dicroica na cor preto fosco </t>
  </si>
  <si>
    <t>Haste para sustentação com acessórios</t>
  </si>
  <si>
    <t>Extensor com acessórios</t>
  </si>
  <si>
    <t>Brocas de concreto armado diâm 25cm - 04 unidades com comprimento de 3,0m cada</t>
  </si>
  <si>
    <t>Concreto estrutural executado no local</t>
  </si>
  <si>
    <t xml:space="preserve">Armadura em barra de aço CA-25 - diâmetro 5,0 mm </t>
  </si>
  <si>
    <t>Armadura em barra de aço CA-50 - diâmetro 6,3 mm</t>
  </si>
  <si>
    <t xml:space="preserve">Concreto estrutural executado no local para 4 blocos (0,7x0,7x0,5m) / contrapiso (5,00x5,00x0,07m) e 6 pilares (0,20x0,2x3,00m). </t>
  </si>
  <si>
    <t>Lançamento e adensamento de concreto em fundação</t>
  </si>
  <si>
    <t>Alvenaria de embasamento bloco concreto 14cm</t>
  </si>
  <si>
    <t>Forma em madeira para fundação</t>
  </si>
  <si>
    <t>Lastro de pedra britada</t>
  </si>
  <si>
    <t>Prateleiras de suporte para baterias - Dimensões (2,60m X 0,55m) + (1,50m X 0,65m) + (2,60m X 0,55m)</t>
  </si>
  <si>
    <t>Lançamento e adensamento de concreto ou massa em estrutura</t>
  </si>
  <si>
    <t>10.4</t>
  </si>
  <si>
    <t xml:space="preserve">Alvenaria de elevação bloco concreto 14cm </t>
  </si>
  <si>
    <t>Bloco de vidro 20x20cm 10 peças</t>
  </si>
  <si>
    <t>Chapisco</t>
  </si>
  <si>
    <t>Cobertura com telha cerâmica portuguesa na cor branca mesclada e estrutura em eucalipto</t>
  </si>
  <si>
    <t>17.1</t>
  </si>
  <si>
    <t>Telha branca mesclada</t>
  </si>
  <si>
    <t>17.2</t>
  </si>
  <si>
    <t>Cumeeira</t>
  </si>
  <si>
    <t>17.3</t>
  </si>
  <si>
    <t>Viga diâm. 15cm comp. 4m</t>
  </si>
  <si>
    <t>unid</t>
  </si>
  <si>
    <t>17.4</t>
  </si>
  <si>
    <t>Viga diâm. 20cm comp. 3m</t>
  </si>
  <si>
    <t>17.5</t>
  </si>
  <si>
    <t>Pilarete diâm. 20cm comp. 1m</t>
  </si>
  <si>
    <t>17.6</t>
  </si>
  <si>
    <t>Caibros diâm. 10 a 12cm</t>
  </si>
  <si>
    <t>17.6.1</t>
  </si>
  <si>
    <t>Comprimento 3,00m</t>
  </si>
  <si>
    <t>17.6.2</t>
  </si>
  <si>
    <t>Comprimento 2,50m</t>
  </si>
  <si>
    <t>17.6.3</t>
  </si>
  <si>
    <t>Comprimento 2,00m</t>
  </si>
  <si>
    <t>17.6.4</t>
  </si>
  <si>
    <t>Comprimento 1,50m</t>
  </si>
  <si>
    <t>17.6.5</t>
  </si>
  <si>
    <t>Comprimento 1,00m</t>
  </si>
  <si>
    <t>17.7</t>
  </si>
  <si>
    <t>Ripas 5x2,50</t>
  </si>
  <si>
    <t>17.8</t>
  </si>
  <si>
    <t>Mão de obra carpinteiro</t>
  </si>
  <si>
    <t>17.9</t>
  </si>
  <si>
    <t>Mão de obra ajudante</t>
  </si>
  <si>
    <t>18.1</t>
  </si>
  <si>
    <t>Folha de porta veneziana maciça, sob medida</t>
  </si>
  <si>
    <t>18.2</t>
  </si>
  <si>
    <t>18.3</t>
  </si>
  <si>
    <t>18.4</t>
  </si>
  <si>
    <t>Batente de madeira para porta</t>
  </si>
  <si>
    <t>Fechadura com maçaneta tipo alavanca, em poliamida, para porta externa</t>
  </si>
  <si>
    <t>cj</t>
  </si>
  <si>
    <t>Guarnição de madeira</t>
  </si>
  <si>
    <t>Luminária tipo chapéu chinês diâmetro 15" para lâmpadas de até 200W</t>
  </si>
  <si>
    <t>Eletroduto em PVC rígido, diâmetro 3/4' , com uma luva em uma das extremidades, inclusive conexões</t>
  </si>
  <si>
    <t>mês 6</t>
  </si>
  <si>
    <t>mês 7</t>
  </si>
  <si>
    <t>mês 8</t>
  </si>
  <si>
    <t>mês 9</t>
  </si>
  <si>
    <t>Revestimento com argamassa impermeabilizante a base de hidrófugo e pintura com tinta betuminosa</t>
  </si>
  <si>
    <t>Todos os ambientes deverão seguir paginação conforme Planta de Piso desenho  PA-002</t>
  </si>
  <si>
    <t>Obs: A mão de obra da estrutura do reservatório está contemplada na planilha de estrutura de madeira.</t>
  </si>
  <si>
    <t>As alvenarias de elevação deverão ser executadas com blocos de concreto de 9 x 19 x 39 cm de boa qualidade, assentes com argamassa mista traço 1:4/12. Deverão ser respeitadas as espessuras das paredes indicadas em planta.</t>
  </si>
  <si>
    <t>Piso em  pedra miracema  , tamanho 11,5 x 23 cm, espessura de 1,5 cm para revestimento da calçada / acessos / rampa</t>
  </si>
  <si>
    <t>Barrado em pedra miracema , tamanho 11,5 x 23 cm com 1,5 cm de espessura, ao redor de toda edificação (área externa) altura de 3 fiadas.</t>
  </si>
  <si>
    <t>Metais</t>
  </si>
  <si>
    <t>4.3.4</t>
  </si>
  <si>
    <t>Equipamentos  linha comercial / industrial</t>
  </si>
  <si>
    <t>3.8</t>
  </si>
  <si>
    <t>3.9</t>
  </si>
  <si>
    <t>3.10</t>
  </si>
  <si>
    <t>Espelho cristal de 1 ° qualidad, espessura 4mm  medindo 0,70 m (largura) x 0,90 m (altura) com moldura em aluminio anodizado alto brilho fixação com parafusos (pré-furação) e suportes em nylon</t>
  </si>
  <si>
    <t>Barra de apoio reta, para porta do sanitário acessivel, que atende pessoas com mobilidade reduzida, em tubo de aço inoxidável de 1 1/4´ x 45 cm, conforme Norma ABNT-NBR 9050</t>
  </si>
  <si>
    <t>Revestimento em chapa de aço inoxidável para proteção da porta do sanitário acessível, altura de 45 cm e largura 90 cm, conforme Norma ABNT-NBR 9050</t>
  </si>
  <si>
    <t>Bancadas em  granito cinza polido e acabamento boleado, espessura 3 cm, sobre parede de alvenaria (revestida azulejos no caso banheiro e copa) com frontões completos:</t>
  </si>
  <si>
    <t>Louça branca</t>
  </si>
  <si>
    <t>Bacia convencional em louça  de 1 ° qualidadena cor branca</t>
  </si>
  <si>
    <t>Placa de identificação para obra (4,80x2,40m + 1,60x2,40m)</t>
  </si>
  <si>
    <t>Escavação manual em solo de 1ª e 2ª categoria em campo aberto</t>
  </si>
  <si>
    <t>Transporte</t>
  </si>
  <si>
    <t>viagem</t>
  </si>
  <si>
    <t>Transporte trator com carreta trecho de praia.</t>
  </si>
  <si>
    <t>Transporte travessia Rio Guaraú até praia de acesso N. Arpoador, inclui a utilização de um flutuante, carregamento, descarregamento e locomoção através de barco com motor de popa.</t>
  </si>
  <si>
    <t xml:space="preserve">Carga e Descarga </t>
  </si>
  <si>
    <t>Cabo Pirelli de cobre isolamento 0,6/1kV isolação PVC 70°C bitola 16mm²</t>
  </si>
  <si>
    <t>Execução de rede em baixa tensão enterrada em vala com eletroduto de pvc, com extensão de até 50m em 127V 1F+N para alimentar o Quadro de Luz do Centro de Visitantes a partir da casa de baterias do sistema fotovoltaico</t>
  </si>
  <si>
    <t>Eletroduto em PVC diam 2" enterrado em vala para alimentação do quadro inclusive caixa de inspeção</t>
  </si>
  <si>
    <t>sub - total 4:</t>
  </si>
  <si>
    <t>Pérgolas, peças com diâmetro variando de 10 cm a 12 cm</t>
  </si>
  <si>
    <t>Lambri (forro) em tábuas aparelhadas macho/femea, para colocação em todos ambientes internos acompanhando a inclinação do telhado, com tábuas paralelas aos caibros. Largura 100 mm e espessura 12 mm, em madeira de pinus tratado em autoclave com CCA com acabamento de roda-teto.</t>
  </si>
  <si>
    <t>Idem para fechamento do vão da tesoura 1 no eixo da estrutura</t>
  </si>
  <si>
    <t>Roda-teto tipo meia-cana</t>
  </si>
  <si>
    <t>Tubo de PVC rígido, marrom, junta-soldável, conforme NBR 5648 da ABNT</t>
  </si>
  <si>
    <t>Registro de gaveta, acabamento cromado com canopla  com adaptadores p/ PVC</t>
  </si>
  <si>
    <t>Válvula de descarga Antivandalismo</t>
  </si>
  <si>
    <t>Registro de gaveta, acabamento bruto com adaptadores p/ PVC</t>
  </si>
  <si>
    <t xml:space="preserve"> Armadura de aço diâmetro 10 mm - CA 50</t>
  </si>
  <si>
    <t>Camada de brita n° 2</t>
  </si>
  <si>
    <t>Indentificado por QL em chapa de 2mm de espessura para embutir tensão nominal 110/220V bifásico,  22 disjuntores, montado e interligando os equipamentos  conforme desenho PE - 301</t>
  </si>
  <si>
    <t>Fluorescente compacta 25 W</t>
  </si>
  <si>
    <t xml:space="preserve">Dicróica GU-10 Power Led para spot </t>
  </si>
  <si>
    <t>Condutores de cobre, isolamento 750 V - isolação em PVC 70°C Seção nominal 2,5 mm²</t>
  </si>
  <si>
    <t>peças com 3,50 m</t>
  </si>
  <si>
    <t>Escavação manual em solo de 1ª e 2ª categoria em vala de 40cm</t>
  </si>
  <si>
    <t>Espelho cristal de 1 ° qualidade,  espessura 4mm  medindo 1,30 m (largura) x 1,15m (altura) com moldura em aluminio anodizado alto brilho fixação com parafusos (pré-furação) e suportes em nylon Sanitários masc. e fem.</t>
  </si>
  <si>
    <t>Cuba de aço inoxidável, 500 x 400 x 300 mm, linha comercial, com pertences</t>
  </si>
  <si>
    <t>Retirada de entulho manualmente + transporte</t>
  </si>
  <si>
    <t>Reboco para revestimento interno industrializado / pré- fabricado.</t>
  </si>
  <si>
    <t>Revestimento externo de elevação, deverá ser executado com alvenaria com tijolo de barro do tipo aparente, maciço  de 1/4 na tonalidade clara mesclada 5x5x20cm, assentes com argamassa mista e frisado de 1 cm.</t>
  </si>
  <si>
    <t>Regularização de base para piso com apiloamento prévio do terreno e nivelamento da superficie, empregando lastro de concreto, com aditivo impermeabilizante, espessura 5 cm armado com malha de 50 cm, com barras de 5mm CA 25</t>
  </si>
  <si>
    <t>Rodapé em pedra miracema,tamanho 11,5 x 23 cm, espessura 1,5cm para varandas e hall de entrada</t>
  </si>
  <si>
    <t>Piso em pedra ardósia cor cinza, com espessura de 1,5  cm (pedra grossa)   tamanho 40 x 40 cm, assentados na forma diagonal com moldura de peças 40x40 e quadros intercalados com ladrilho hidráulico, assentados com argamassa de cimento e areia e rejuntamento de 3mm industrializado cinza escuro, para Auditório e Salas de Exposições</t>
  </si>
  <si>
    <t>Idem, porém sem o ladrilho hidráulico para Sala de Monitores</t>
  </si>
  <si>
    <t>Piso em pedra ardósia cor cinza, com espessura de 1,5  cm (pedra grossa)  tamanho 20 x 20 cm, assentados em ângulo reto com argamassa de cimento e areia e rejuntamento de 3mm industrializado cinza escuro para sanitários e copa</t>
  </si>
  <si>
    <t>Piso em pedra ardósia cor cinza, com espessura de 1,5  cm (pedra grossa)  tamanho 20 x 20 cm, assentados na forma diagonal com moldura (requadro peças de 20 x 40 cm), assentados com argamassa de cimento e areia e rejuntamento de 3mm industrializado cinza escuro para hall de circulação e hall de entrada</t>
  </si>
  <si>
    <t>Rodapé em pedra ardósia na cor cinza, com 1,5 cm de espessura (pedra grossa)  tamanho 7 x 40 cm assentados com argamassa de cimento e areia e rejunte de 3mm industrializado cinza escuro</t>
  </si>
  <si>
    <t>Rodapé em pedra ardósia na cor cinza, com 1,5 cm de espessura (pedra grossa)  tamanho 7 x 20 cm assentados com argamassa de cimento e areia e rejunte de 3mm industrializado cinza escuro</t>
  </si>
  <si>
    <t>3.11</t>
  </si>
  <si>
    <t>3.12</t>
  </si>
  <si>
    <t>2.6</t>
  </si>
  <si>
    <t>Rejunte industrializado para azulejos 20x20cm na cor cinza claro de espessura 3mm.</t>
  </si>
  <si>
    <t>Azulejo na cor branca, tamanho 20X20 cm espessura de 5 mm, junta a prumo de 3mm assentado com separadores plásticos e com cimento colante industrializado, com cantoneira em alumínio para acabamento das quinas.</t>
  </si>
  <si>
    <t>3.11.1</t>
  </si>
  <si>
    <t>3.11.2</t>
  </si>
  <si>
    <t>3.11.3</t>
  </si>
  <si>
    <t>3.11.4</t>
  </si>
  <si>
    <t>3.11.5</t>
  </si>
  <si>
    <t>3.11.6</t>
  </si>
  <si>
    <t>3.11.7</t>
  </si>
  <si>
    <t>3.11.8</t>
  </si>
  <si>
    <t>Soleiras em Pedra de Ardósia lisa, cor  cinza, esp. 2, 0 cm: Veja PA-002</t>
  </si>
  <si>
    <t>Rejunte industrializado para piso em ardósia na cor cinza escuro de espessura 3mm.</t>
  </si>
  <si>
    <r>
      <rPr>
        <b/>
        <sz val="10"/>
        <rFont val="Arial"/>
        <family val="2"/>
      </rPr>
      <t>S1</t>
    </r>
    <r>
      <rPr>
        <sz val="10"/>
        <rFont val="Arial"/>
        <family val="2"/>
      </rPr>
      <t xml:space="preserve"> medindo 90x15cm duas peças</t>
    </r>
  </si>
  <si>
    <r>
      <rPr>
        <b/>
        <sz val="10"/>
        <rFont val="Arial"/>
        <family val="2"/>
      </rPr>
      <t>S2</t>
    </r>
    <r>
      <rPr>
        <sz val="10"/>
        <rFont val="Arial"/>
        <family val="2"/>
      </rPr>
      <t xml:space="preserve"> medindo 90x20cm uma peças</t>
    </r>
  </si>
  <si>
    <r>
      <rPr>
        <b/>
        <sz val="10"/>
        <rFont val="Arial"/>
        <family val="2"/>
      </rPr>
      <t>S3</t>
    </r>
    <r>
      <rPr>
        <sz val="10"/>
        <rFont val="Arial"/>
        <family val="2"/>
      </rPr>
      <t xml:space="preserve"> medindo 90x15cm uma peças</t>
    </r>
  </si>
  <si>
    <r>
      <rPr>
        <b/>
        <sz val="10"/>
        <rFont val="Arial"/>
        <family val="2"/>
      </rPr>
      <t>S4</t>
    </r>
    <r>
      <rPr>
        <sz val="10"/>
        <rFont val="Arial"/>
        <family val="2"/>
      </rPr>
      <t xml:space="preserve"> medindo 100x15cm uma peças</t>
    </r>
  </si>
  <si>
    <r>
      <rPr>
        <b/>
        <sz val="10"/>
        <rFont val="Arial"/>
        <family val="2"/>
      </rPr>
      <t>S5</t>
    </r>
    <r>
      <rPr>
        <sz val="10"/>
        <rFont val="Arial"/>
        <family val="2"/>
      </rPr>
      <t xml:space="preserve"> medindo 90x15cm uma peças</t>
    </r>
  </si>
  <si>
    <r>
      <rPr>
        <b/>
        <sz val="10"/>
        <rFont val="Arial"/>
        <family val="2"/>
      </rPr>
      <t>S6</t>
    </r>
    <r>
      <rPr>
        <sz val="10"/>
        <rFont val="Arial"/>
        <family val="2"/>
      </rPr>
      <t xml:space="preserve"> medindo 165x20cm duas peças</t>
    </r>
  </si>
  <si>
    <r>
      <rPr>
        <b/>
        <sz val="10"/>
        <rFont val="Arial"/>
        <family val="2"/>
      </rPr>
      <t>S7</t>
    </r>
    <r>
      <rPr>
        <sz val="10"/>
        <rFont val="Arial"/>
        <family val="2"/>
      </rPr>
      <t xml:space="preserve"> medindo 165x20cm uma peças</t>
    </r>
  </si>
  <si>
    <r>
      <rPr>
        <b/>
        <sz val="10"/>
        <rFont val="Arial"/>
        <family val="2"/>
      </rPr>
      <t>S8</t>
    </r>
    <r>
      <rPr>
        <sz val="10"/>
        <rFont val="Arial"/>
        <family val="2"/>
      </rPr>
      <t xml:space="preserve"> medindo 165x20cm duas peças</t>
    </r>
  </si>
  <si>
    <t>Cuba oval de embutir  em louça de 1 ° qualidade, na cor branca, grande aproximadamente 30 x 40 cm para bancada em granito</t>
  </si>
  <si>
    <t>Meia Saboneteira de embutir em louça de 1 ° qualidade,  na cor branca.</t>
  </si>
  <si>
    <t>Lavatório de louça com coluna suspensa de 1 ° qualidade, na cor branca, para banheiro acessível conforme norma ABNT-NBR 9050</t>
  </si>
  <si>
    <t>Saboneteira Spray fabricada em plástico ABS de 1° qualidade, alta resistência e durabilidade com válvula dupla de vedação para evitar vazamento, dimensões próximas de 9,5 cm de largura, 12 cm de profundidade e 19 cm de altura</t>
  </si>
  <si>
    <t>Dispenser para toalha interfolhas de papel, produzido em plástico ABS de 1 ° qualidade, alta resistência dimensões próximas de 25 cm de largura, 8,5 cm de profundidade e 35 cm de altura</t>
  </si>
  <si>
    <t>Torneira de mesa para lavatório fechamento automático / acionamento hidromecânico de 1 ° qualidade  acabamento cromado, bitola de 1/2´</t>
  </si>
  <si>
    <t>Torneira para lavatório com alavanca fechamento automático / acionamento hidromecânico de 1 ° qualidade acabamento cromado, bitola de 1/2´ ( para sanitário acessível) conforme norma ABNT-NBR 9050</t>
  </si>
  <si>
    <t xml:space="preserve">Assento para bacia sanitária simples de 1 ° qualidade em poliester 100% resina na cor branca </t>
  </si>
  <si>
    <t>Assento para bacia sanitária com abertura frontal para  para pessoas com mobilidade reduzida de 1 ° qualidade, em poliester 100% resina na cor branca  conforme norma ABNT-NBR 9050</t>
  </si>
  <si>
    <t>Torneira cromada de bancada para pia de cozinha com bica (longa/alta) móvel e arejador, monocomando  de 1 °qualidade</t>
  </si>
  <si>
    <t>Cabide simples de metal cromado de 1 ° qualidade com canopla / parafusado, tipo suporte p/ pendurar 2 cozinha, 3 cada sanitário</t>
  </si>
  <si>
    <t>Barra de apoio reta, para pessoas com mobilidade reduzida, em tubo de aço inoxidável de 1 1/4´ x 80 cm, conforme Norma ABNT-NBR 9050</t>
  </si>
  <si>
    <t xml:space="preserve">Bacia  em louça de 1 ° qualidade com abertura frontal para pessoas com mobilidade reduzida na cor branca, conforme norma ABNT-NBR 9050  
</t>
  </si>
  <si>
    <r>
      <t>Torneira  angular de jardim / limpeza multiuso, em latão fundido</t>
    </r>
    <r>
      <rPr>
        <b/>
        <sz val="10"/>
        <rFont val="Arial"/>
        <family val="2"/>
      </rPr>
      <t xml:space="preserve"> </t>
    </r>
    <r>
      <rPr>
        <sz val="10"/>
        <rFont val="Arial"/>
        <family val="2"/>
      </rPr>
      <t>cromado, bitola de  3/4´ com rosca</t>
    </r>
  </si>
  <si>
    <t>5.1.5</t>
  </si>
  <si>
    <t>Peitoril do balcão da janela J4 medidas 1,70 x 0,38 m  conf projeto extremidades com boleado duplo</t>
  </si>
  <si>
    <t>5.1.6</t>
  </si>
  <si>
    <t>5.1.7</t>
  </si>
  <si>
    <t>5.1.8</t>
  </si>
  <si>
    <t>5.1.9</t>
  </si>
  <si>
    <t>Bancada da pia da Copa  com frontões (h=9cm) dim 0,53 x 0,82 m .</t>
  </si>
  <si>
    <t>Bancada da pia da Copa com frontões (h=9cm) dim 0,85 x 0,62 m .</t>
  </si>
  <si>
    <t>Bancada da pia da Copa  com frontões (h=9cm) dim 2,50 x 0,62 m  com vão para embutir 2 cubas de inox.</t>
  </si>
  <si>
    <t>Prateleira em granito para armário Copa medindo 1,05x0,63m 1 peça e 1,79x0,63m  2 peças</t>
  </si>
  <si>
    <t xml:space="preserve">Tampo em granito para armário gás medindo 0,60x1,65m </t>
  </si>
  <si>
    <t>Prateleira em granito para armário Copa mat limp medindo 0,37x0,70m            3 peças</t>
  </si>
  <si>
    <t>Prateleira em granito para armário Sala dos Monitores medindo 1,83x0,55m         4 peças</t>
  </si>
  <si>
    <t>5.1.10</t>
  </si>
  <si>
    <t>Tampo em granito para armário da Sala de Monitores medindo 1,85x0,62m  e 2,00x0,62m</t>
  </si>
  <si>
    <t>Divisórias de Granito</t>
  </si>
  <si>
    <t>a</t>
  </si>
  <si>
    <t>b</t>
  </si>
  <si>
    <t>c</t>
  </si>
  <si>
    <t>d</t>
  </si>
  <si>
    <t>Divisórias de Granito cinza para box de sanitários masc. e fem. com espessura 3cm e altura útil 1,90 m,com portas revestidas com laminado melamínico em batentes de alumínio.</t>
  </si>
  <si>
    <t>Peça de 0,70x1,90m duas peças Sanit Masc</t>
  </si>
  <si>
    <t>Peça de 0,25x1,90m duas peças Sanit Masc e Fem</t>
  </si>
  <si>
    <t>Peça de 0,64x1,90m duas peças Sanit Fem</t>
  </si>
  <si>
    <t>Peça de 0,90x1,90m duas peças Sanit Masc e Fem</t>
  </si>
  <si>
    <t>BANCADAS/ PRATELEIRAS/ TAMPOS/ ARMÁRIOS/ GABINETES</t>
  </si>
  <si>
    <t>Prateleiras em ardósia polida espessura 3cm</t>
  </si>
  <si>
    <t>Prateleiras em ardósia sob lavatório Sanitários Masc e Fem medindo 1,65x0,52m  duas peças</t>
  </si>
  <si>
    <t>Prateleiras em ardósia sob pia da Copa medindo 1,42x0,55m e 1,02x0,55m uma peça de cada</t>
  </si>
  <si>
    <t>5.4</t>
  </si>
  <si>
    <t>Gabinetes sob bancadas</t>
  </si>
  <si>
    <t>5.4.1</t>
  </si>
  <si>
    <t>5.4.2</t>
  </si>
  <si>
    <t>5.4.3</t>
  </si>
  <si>
    <t>5.4.4</t>
  </si>
  <si>
    <t>Prateleira em ardósia para Armário do Gás e Mat Limpeza medindo 0,70x0,52m uma peça</t>
  </si>
  <si>
    <t xml:space="preserve">Sob a pia da Copa - Requadro em madeira revestido em laminado melamínico na cor branca e duas portas revestidas com laminado melamínico em ambos os lados medindo 0,95x0,75m </t>
  </si>
  <si>
    <t>Sob a pia da Copa - Requadro em madeira revestido em laminado melamínico na cor branca e duas portas revestidas com laminado melamínico em ambos os lados medindo 1,32x0,75m</t>
  </si>
  <si>
    <t>Sob a pia da Copa - gaveteiro em madeira revestido em laminado melamínico na cor branca com 4 gavetas, puxadores, corrediças, revestidas intera e externamente com laminado melamínico medindo 0,70x0,75m</t>
  </si>
  <si>
    <t>Sob os lavatórios dos Sanitários Masc e Fem - Requadro em madeira revestido em laminado melamínico na cor branca e quatro portas revestidas com laminado melamínico em ambos os lados medindo 1,60x0,75m</t>
  </si>
  <si>
    <t>5.4.5</t>
  </si>
  <si>
    <t>No armário do Gás e Mat Limpeza - Requadro em madeira com pintura em stain e duas portas venezianas medindo 0,60x0,75m</t>
  </si>
  <si>
    <t>5.5</t>
  </si>
  <si>
    <t>5.5.1</t>
  </si>
  <si>
    <t>5.5.2</t>
  </si>
  <si>
    <t>Armários da Sala de Monitores composto por montantes fazendo o requadro das paredes de alvenaria revestidas e sobrepondo duas prateleiras. São divididos em dois módulos de quatro portas cada, sendo os montantes revestidos com laminado melamínico na cor branca. As portas também são revestidas com o mesmo laminado, interna e externamente, com dobradiças em aço de 1ª qualidade de pressão, puxadores, travas de portas e fechadura, medindo 1,77x2,08m cada</t>
  </si>
  <si>
    <t>5.5.3</t>
  </si>
  <si>
    <t>Armários da Copa composto por montantes fazendo o requadro das paredes de alvenaria revestidas de azulejo e da base ou tampo em granito  moldurando o requadro. Não haverá prateleiras internas. São divididos em um módulo de quatro portas medindo 1,73x0,47m e um módulo de duas portas medindo 1,02x0,47m com uma lateral em madeira conforme desenho PA-007. Os montantes serão revestidos com laminado melamínico na cor branca. As portas também são revestidas com o mesmo laminado, interna e externamente  com dobradiças em aço de 1ª qualidade de pressão e puxadores</t>
  </si>
  <si>
    <r>
      <t xml:space="preserve">Armários da Copa para Mat Limpeza composto por montantes fazendo o requadro das paredes de alvenaria revestidas de azulejo e da base ou tampo em granito  moldurando o requadro. Não haverá prateleiras internas. São divididos em </t>
    </r>
    <r>
      <rPr>
        <b/>
        <sz val="10"/>
        <rFont val="Arial"/>
        <family val="2"/>
      </rPr>
      <t>um módulo</t>
    </r>
    <r>
      <rPr>
        <sz val="10"/>
        <rFont val="Arial"/>
        <family val="2"/>
      </rPr>
      <t xml:space="preserve"> de duas portas medindo 1,64x0,67m e </t>
    </r>
    <r>
      <rPr>
        <b/>
        <sz val="10"/>
        <rFont val="Arial"/>
        <family val="2"/>
      </rPr>
      <t>dois módulos</t>
    </r>
    <r>
      <rPr>
        <sz val="10"/>
        <rFont val="Arial"/>
        <family val="2"/>
      </rPr>
      <t xml:space="preserve"> de duas portas medindo 0,45x0,67m conforme desenho PA-007. Os montantes serão revestidos com laminado melamínico na cor branca. As portas também são revestidas com o mesmo laminado, interna e externamente  com dobradiças em aço de 1ª qualidade de pressão e puxadores</t>
    </r>
  </si>
  <si>
    <t>P5 - Porta em madeira revestida com laminado melamínico medindo 0,60x1,70m, com dobradiças e fecho para divisórias de granito, incluso batentes metálicos</t>
  </si>
  <si>
    <t xml:space="preserve"> PORTAS E JANELAS EM MADEIRA MACIÇA MADEIRA CERTIFICADA (FSC -SELO VERDE)  PELO IBAMA CONF. DECRETO 49674-06/06/2005. PROVENIENTE DE MANEJO SUSTENTÁVEL Espécie de acordo com o manual  “Madeira – Uso Sustentável</t>
  </si>
  <si>
    <t>Portas,  batentes com largura da parede acabada e guarnições em madeira maciça, conforme detalhe de projeto com ferragens completas em latão, inclusive fechaduras, cremonas, fechos, travas, batedores junto a parede (externos e internos) .</t>
  </si>
  <si>
    <t>P3 - Porta em madeira maciça tipo macho e fêmea medindo 0,80x2,10m, com dobradiças, fechaduras e batedor - saintários, cozinha e sala de monitores</t>
  </si>
  <si>
    <t>P4 - Porta em madeira maciça tipo macho e fêmea medindo 0,90x2,10m, com dobradiças e fechadura  p/ sanitário acessível</t>
  </si>
  <si>
    <t>Janelas com  batentes na largura da parede acabada e guarnições em madeira maciça, conforme detalhe de projeto com ferragens completas em latão, inclusive cremonas, fechos, travas, trilhos etc.</t>
  </si>
  <si>
    <t xml:space="preserve">P1 - Porta articulada medindo 1,70x2,15m (vão) 4  folhas de abrir  internas com vidro e 4 folhas  externas em  veneziana, com dobradiças, fechos, cremonas internas, fechaduras externas e batedor </t>
  </si>
  <si>
    <t>P2 - Porta tipo camarão com trilho medindo 1,70x2,15m (vão) 4  folhas de abrir internas com vidro e externas veneziana, com dobradiças  e cremonas internas</t>
  </si>
  <si>
    <t>J4- Janela 1,70 (largura) x 1,25 m (altura),  com quatro folhas / veneziana de abrir tipo camarão com trilhos (externamente) e quatro folhas/vidro de abrir tipo camarão (internamente) com trilhos,  com ferragens completas (dobradiças em latão, trincos, cremonas, trilhos, etc.</t>
  </si>
  <si>
    <t>J5- Janela 1,70 (largura) x 0,94m (altura),  com quatro folhas com vidro de abrir tipo camarão (externamente) com trilhos,  com ferragens completas (dobradiças em latão, trincos, cremonas, trilhos, etc.</t>
  </si>
  <si>
    <t>J2</t>
  </si>
  <si>
    <r>
      <t>Vidro transparente tipo canelado</t>
    </r>
    <r>
      <rPr>
        <sz val="10"/>
        <rFont val="Arial"/>
        <family val="2"/>
      </rPr>
      <t xml:space="preserve"> , esp. 3mm, colocados com baguete de madeira</t>
    </r>
  </si>
  <si>
    <t>Caibros em Eucalipto citriodora roliço, tratado em autoclave com CCA, com peças de 12 cm de diâmetro.</t>
  </si>
  <si>
    <r>
      <t>Pintura</t>
    </r>
    <r>
      <rPr>
        <sz val="10"/>
        <rFont val="Arial"/>
        <family val="2"/>
      </rPr>
      <t>, duas demãos com tinta latex acrílica, anti-mofo, para parede interna, em duas demãos, cor branca, inclusive preparo</t>
    </r>
  </si>
  <si>
    <t>9.4.1</t>
  </si>
  <si>
    <t>9.4.2</t>
  </si>
  <si>
    <t>9.4.3</t>
  </si>
  <si>
    <t>9.4.4</t>
  </si>
  <si>
    <r>
      <t xml:space="preserve">Hidrofugante a base de água, </t>
    </r>
    <r>
      <rPr>
        <sz val="10"/>
        <rFont val="Arial"/>
        <family val="2"/>
      </rPr>
      <t>do tipo "aquela"  ou similar para superficie de</t>
    </r>
    <r>
      <rPr>
        <b/>
        <sz val="10"/>
        <rFont val="Arial"/>
        <family val="2"/>
      </rPr>
      <t xml:space="preserve"> tijolo de barro aparente</t>
    </r>
    <r>
      <rPr>
        <sz val="10"/>
        <rFont val="Arial"/>
        <family val="2"/>
      </rPr>
      <t xml:space="preserve"> duas demãos.</t>
    </r>
  </si>
  <si>
    <t>Mobilização/Implantação/Locação da Obra e Desmobilização</t>
  </si>
  <si>
    <t>Mov.Terra / Fundações / Embasamento / Estruturas de Concreto</t>
  </si>
  <si>
    <t>Alvenaria de Elevação</t>
  </si>
  <si>
    <t>Revestimentos de Parede / Pisos / Rodapés / Soleiras</t>
  </si>
  <si>
    <t>Instalação Água Fria Predial  e Estrutura do Reservatório</t>
  </si>
  <si>
    <t xml:space="preserve">Meses </t>
  </si>
  <si>
    <t>Rede de Esgoto e Tratamento de Esgoto</t>
  </si>
  <si>
    <t>Instalações Elétricas</t>
  </si>
  <si>
    <t>Estruturas de Madeira  e Forro</t>
  </si>
  <si>
    <t>Cobertura</t>
  </si>
  <si>
    <t>Esquadrias / Ferragens / Vidros</t>
  </si>
  <si>
    <t>Equipamentos/ Metais / Bancadas / Armários</t>
  </si>
  <si>
    <t>Abrigo de Baterias (Fotovoltaico)</t>
  </si>
  <si>
    <t>Águas Pluviais</t>
  </si>
  <si>
    <t>Pintura</t>
  </si>
  <si>
    <t xml:space="preserve">Paisagismo </t>
  </si>
  <si>
    <t>Limpeza Final da Obra / Extintores</t>
  </si>
  <si>
    <t>Porta-papel de embutir (papel higiênico) em louça de 1° qualidade, na cor branca</t>
  </si>
  <si>
    <t>Barra de Apoio para Lavatório  suspenso em aço inoxidável com, medindo 49x64x49 cm, diâmetro 1 1/4", conforme Norma ABNT-NBR 9050 para pessoas com mobilidade reduzida (ao redor do lavatório e com os devidos suportes)</t>
  </si>
  <si>
    <t>Bancada de lavatório Sanitários Masculino e Feminino com frontões, medindo 0,65x1,65 m  com vão para embutir duas cubas de  louça ovais grandes.</t>
  </si>
  <si>
    <t>Engate flexível metálico DN= 3/4"</t>
  </si>
  <si>
    <t>Engate flexível metálico DN= 1/2"</t>
  </si>
  <si>
    <t>Entrada completa de gás GLP domiciliar com 2 botijões de 13 kg</t>
  </si>
  <si>
    <t>Adaptador soldável longo com flanges livres para caixa d'agua</t>
  </si>
  <si>
    <t>Câmara única em anéis de concreto ou alvenaria ø=2,00 m  x  h util=2,00m</t>
  </si>
  <si>
    <t>Tomada com placa fornecido com parafuso de fixação</t>
  </si>
  <si>
    <t xml:space="preserve">2P +T 10A-250V </t>
  </si>
  <si>
    <t xml:space="preserve">Revestimento externo de elevação, deverá ser executado com alvenaria com tijolo de barro, maciço, (tijolo aparente)  de 1/4 na tonalidade clara 5x5x20cm, assentes com argamassa mista e rejuntamento de 1cm. Inclusive para apoio de bancadas, prateleiras (parede de apoio) e armários. </t>
  </si>
  <si>
    <t>Regularização de base para piso com apiloamento prévio do terreno e nivelamento da superficie, empregando argamassa de cimento e areia média ou grossa sem peneirar no traço 1:5, com aditivo impermeabilizante, espessura 5 cm armado com malha de 50 cm, com barras de 3/16¨CA 25</t>
  </si>
  <si>
    <t>Porta (tipo veneziana p/ ventilação) 0, 82 X 2,10 m, com dobradiças, batedor, batente, fechadura, guarnição</t>
  </si>
  <si>
    <t>Pintura, duas demãos com tinta latex acrílica, anti-mofo, para parede interna, em duas demãos, cor branca</t>
  </si>
  <si>
    <t>Duas demãos de cupinicida nas peças de madeiras não tratadas (janelas portas, etc) e nos entalhes das peças tratadas</t>
  </si>
  <si>
    <t>"Stain" impregnante tingido, da Sayer Lack (polistein) cor castanheira, duas demãos a pincel, p/ estruturas de madeira aparente, ripas, caibros, terças, vigas, pilares, forros, portas, janelas, portas de ármários, etc.</t>
  </si>
  <si>
    <t>Hidrofugante a base de água, do tipo "aquela"  ou similar para superficie de tijolo de barro aparente.</t>
  </si>
  <si>
    <t>Hidrofugante a base de água, do tipo "aquela"  ou similar para superficie de telhas cerâmicas - processo de imersão</t>
  </si>
  <si>
    <t xml:space="preserve">Limpeza manual de terreno, inclusive troncos de até diâm 5cm. Este ítem abrange a limpeza do terreno onde será implantado a edificação, os acessos e área de grama. </t>
  </si>
  <si>
    <t>ELEMENTOS METALICOS ANTICORROSIVOS E ESTRUTURAIS Onde estão previstos fixação pregos, parafuso estruturas, cobertura, deck, assoalho, forro, guarda corpo, etc.</t>
  </si>
  <si>
    <t xml:space="preserve">Guarda corpo  com balcão de apoio (prancha de madeira aparelhada  5 cm esp.x 30 cm)  na varanda  e hall de entrada em madeira aparelhada de pinus  tratado em autoclave com CCA)  </t>
  </si>
  <si>
    <t xml:space="preserve">peças aparelhadas seção 5x5cm, medindo 1,00 m (Horizontal): </t>
  </si>
  <si>
    <t xml:space="preserve">varandas </t>
  </si>
  <si>
    <t>hall de entrada</t>
  </si>
  <si>
    <t>peças aparelhadas seção 5x12cm, medindo 1,50 m (Vertical):</t>
  </si>
  <si>
    <t>peças aparelhadas seção 5x5cm, medindo 1,20 m (diagonal maior):</t>
  </si>
  <si>
    <t>peças aparelhadas seção 5x5cm, medindo 1,00 m (diagonal menor)</t>
  </si>
  <si>
    <t>prancha aparelhada seção 5cm x 30cm, arredondadas nas bordas superiores (acabamento boleado):</t>
  </si>
  <si>
    <t>varandas:</t>
  </si>
  <si>
    <t>pranchas com 4,00 m (4 peças)</t>
  </si>
  <si>
    <t>pranchas com 2,00 m (4 peças)</t>
  </si>
  <si>
    <t>hall de entrada:</t>
  </si>
  <si>
    <t>pranchas com 3,00 m (2 peças)</t>
  </si>
  <si>
    <t>Ladrilho hidráulico em placas de 20 x 20 cm, com espessura de 1,8 cm, sendo em motivo floral, as flores deverão ser nas cores verde escuro, vermelho, rosa, amarelo com fundo cinza claro conforme desenho proposto  (vide planta de piso PA-002) . Não será permitido o uso de peças defeituosas, com presença de quinas quebradas, trincas ou manchas. Para auditório, salas de exposições permanentes e temporárias.</t>
  </si>
  <si>
    <t>Ladrilho hidráulico em placas de 20 x 20 cm, com espessura de 1,8 cm, sendo em motivo floral, as flores deverão ser nas cores verde escuro, vermelho, rosa, amarelo com fundo cinza claro conforme desenho proposto  (vide planta de piso PA-002) . Não será permitido o uso de peças defeituosas, com presença de quinas quebradas, trincas ou manchas. Para hall de entrada.</t>
  </si>
  <si>
    <t>Assoalho para deck em Pinus elliotti tratado com CCA, espaçamento 1 cm entre em tábuas, com réguas com 2,50 m de comprimento x 11  cm de largura x 4 cm de espessura, com cantos boleados. Não serão aceitos tábuas com nós soltando, rachadas ou com presença de resinas, as tábuas deverão estar secas e serem de 1ª qualidade, ou seja estarem isentas de defeitos como rachaduras longitudinais, rachaduras transversais, ação de fungos, sinais de retração e variação de bitola. As tábuas deverão ser fixadas por parafusos galvanizados e cobertos com cavilhas de madeira ou por pregos ardox galvanizados (metade parafuso, metade prego) sem cabeça. Em ambas situações deverá ser excutada a pré-furação e com alinhamento perfeito (execução com régua para traçar a linha dos pontos de fixação).</t>
  </si>
  <si>
    <t>Pintura com stain em Janelas, portas, batentes, guarnições e guarda-corpos</t>
  </si>
  <si>
    <t>Pintura com verniz naval com proteção UV, acabamento fosco para os forros de pinus</t>
  </si>
  <si>
    <t>Pintura com com verniz naval com proteção UV, acabamento fosco para os para o assoalho de pinus</t>
  </si>
  <si>
    <t>Pintura com stain p/ estruturas de madeira aparente, ripas, caibros, terças, vigas,  pilares e estrutura do deck (varandas)</t>
  </si>
  <si>
    <t>9.8</t>
  </si>
  <si>
    <r>
      <t>"</t>
    </r>
    <r>
      <rPr>
        <b/>
        <sz val="10"/>
        <rFont val="Arial"/>
        <family val="2"/>
      </rPr>
      <t>Stain" impregnante</t>
    </r>
    <r>
      <rPr>
        <sz val="10"/>
        <rFont val="Arial"/>
        <family val="2"/>
      </rPr>
      <t xml:space="preserve"> tingido, da Sayer Lack (polistein) cor castanheira, três demãos a pincel, p/ estruturas de madeira aparente, caibros, terças, vigas, pilares, estrutura do deck, portas, janelas, guarda-corpo, etc.</t>
    </r>
  </si>
  <si>
    <r>
      <t xml:space="preserve">Resina a base de acrílica (fosca), </t>
    </r>
    <r>
      <rPr>
        <sz val="10"/>
        <rFont val="Arial"/>
        <family val="2"/>
      </rPr>
      <t xml:space="preserve">do tipo " Fuseprotek"  ou similar para superficie de pedra miracema rodapés e barrado e </t>
    </r>
    <r>
      <rPr>
        <b/>
        <sz val="10"/>
        <rFont val="Arial"/>
        <family val="2"/>
      </rPr>
      <t xml:space="preserve">Resina a base de poliuretano </t>
    </r>
    <r>
      <rPr>
        <sz val="10"/>
        <rFont val="Arial"/>
        <family val="2"/>
      </rPr>
      <t>(fosca) para pisos de ardósia (inclusive rodapés e soleiras) e para piso de ladrilho hidráulico.</t>
    </r>
  </si>
  <si>
    <r>
      <t>Resina a base de poliuretano (fosca), PU</t>
    </r>
    <r>
      <rPr>
        <sz val="10"/>
        <rFont val="Arial"/>
        <family val="2"/>
      </rPr>
      <t xml:space="preserve"> para pisos, rodapés e soleiras de pedra ardósia e também para áreas de piso com ladrilho hidráulico. </t>
    </r>
  </si>
  <si>
    <t>Limpeza geral. Este ítem inclui a limpeza da edificação, áreas externas, tais como, acessos e gramados.</t>
  </si>
  <si>
    <t>Poste baixo para luminária (balizadores) em eucalipto citriodora, roliço, diâmetro de 20cm e altura de 1,80m, tratado em autoclave, com luminária solar para área externa, tipo jardim em estrutura de inox e ponta para fixar no balizador de eucalipto, com bateria recarregável e 6 lâmpadas de led com difusor - incluso baterias.</t>
  </si>
  <si>
    <t>Peças de eucalipto (guias/tentos) citriodora roliço tratado em autoclave com CCA, diâmetro 12cm, comprim. 60cm e 4 peças por metro.</t>
  </si>
  <si>
    <t>Manutenção (corte, eliminação de pragas, etc) e irrigação do gramado de toda a área deverá ser garantida pôr um período mínimo de 30 dias após o recebimento da obra.</t>
  </si>
  <si>
    <r>
      <t xml:space="preserve">Compactação dos caminhos propostos / acessos e acerto dos niveis com terra  vide dimensões conforme desenhos PA013. </t>
    </r>
    <r>
      <rPr>
        <b/>
        <sz val="10"/>
        <rFont val="Arial"/>
        <family val="2"/>
      </rPr>
      <t>(Compactação de aterro mecanizado mínimo de 95% PN, sem fornecimento de solo em campo aberto)</t>
    </r>
  </si>
  <si>
    <t>BDI = 40%</t>
  </si>
  <si>
    <t>TOTAL + BDI</t>
  </si>
  <si>
    <r>
      <rPr>
        <b/>
        <sz val="10"/>
        <rFont val="Arial"/>
        <family val="2"/>
      </rPr>
      <t>Grama</t>
    </r>
    <r>
      <rPr>
        <sz val="10"/>
        <rFont val="Arial"/>
        <family val="2"/>
      </rPr>
      <t xml:space="preserve"> Santo Agostinho ou grama Esmeralda em placas para plantio, incluindo preparo do terreno existente (revolvimento da terra (20cm), com acréscimo de 5kg de fosfato por m² e adubo NPK 10-10-10 incluindo acerto do terreno (30 cm de terra -  base do terreno preparada com terra sem ervas daninhas), além do recobrimento da grama com terra vegetal. </t>
    </r>
  </si>
  <si>
    <t>sub- total: 11</t>
  </si>
  <si>
    <t>IDENTIDADE VISUAL</t>
  </si>
  <si>
    <t>Identidade visual</t>
  </si>
  <si>
    <t>Identidade Visual</t>
  </si>
</sst>
</file>

<file path=xl/styles.xml><?xml version="1.0" encoding="utf-8"?>
<styleSheet xmlns="http://schemas.openxmlformats.org/spreadsheetml/2006/main">
  <numFmts count="5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quot;Cr$&quot;#,##0_);\(&quot;Cr$&quot;#,##0\)"/>
    <numFmt numFmtId="179" formatCode="&quot;Cr$&quot;#,##0_);[Red]\(&quot;Cr$&quot;#,##0\)"/>
    <numFmt numFmtId="180" formatCode="&quot;Cr$&quot;#,##0.00_);\(&quot;Cr$&quot;#,##0.00\)"/>
    <numFmt numFmtId="181" formatCode="&quot;Cr$&quot;#,##0.00_);[Red]\(&quot;Cr$&quot;#,##0.00\)"/>
    <numFmt numFmtId="182" formatCode="_(&quot;Cr$&quot;* #,##0_);_(&quot;Cr$&quot;* \(#,##0\);_(&quot;Cr$&quot;* &quot;-&quot;_);_(@_)"/>
    <numFmt numFmtId="183" formatCode="_(&quot;Cr$&quot;* #,##0.00_);_(&quot;Cr$&quot;* \(#,##0.00\);_(&quot;Cr$&quot;* &quot;-&quot;??_);_(@_)"/>
    <numFmt numFmtId="184" formatCode="#,##0\ &quot;R$&quot;_);\(#,##0\ &quot;R$&quot;\)"/>
    <numFmt numFmtId="185" formatCode="#,##0\ &quot;R$&quot;_);[Red]\(#,##0\ &quot;R$&quot;\)"/>
    <numFmt numFmtId="186" formatCode="#,##0.00\ &quot;R$&quot;_);\(#,##0.00\ &quot;R$&quot;\)"/>
    <numFmt numFmtId="187" formatCode="#,##0.00\ &quot;R$&quot;_);[Red]\(#,##0.00\ &quot;R$&quot;\)"/>
    <numFmt numFmtId="188" formatCode="_ * #,##0_)\ &quot;R$&quot;_ ;_ * \(#,##0\)\ &quot;R$&quot;_ ;_ * &quot;-&quot;_)\ &quot;R$&quot;_ ;_ @_ "/>
    <numFmt numFmtId="189" formatCode="_ * #,##0_)\ _R_$_ ;_ * \(#,##0\)\ _R_$_ ;_ * &quot;-&quot;_)\ _R_$_ ;_ @_ "/>
    <numFmt numFmtId="190" formatCode="_ * #,##0.00_)\ &quot;R$&quot;_ ;_ * \(#,##0.00\)\ &quot;R$&quot;_ ;_ * &quot;-&quot;??_)\ &quot;R$&quot;_ ;_ @_ "/>
    <numFmt numFmtId="191" formatCode="_ * #,##0.00_)\ _R_$_ ;_ * \(#,##0.00\)\ _R_$_ ;_ * &quot;-&quot;??_)\ _R_$_ ;_ @_ "/>
    <numFmt numFmtId="192" formatCode="0.0"/>
    <numFmt numFmtId="193" formatCode="#,##0.000"/>
    <numFmt numFmtId="194" formatCode="#,##0.0000"/>
    <numFmt numFmtId="195" formatCode="#,##0.00000"/>
    <numFmt numFmtId="196" formatCode="#,##0.000000"/>
    <numFmt numFmtId="197" formatCode="&quot;R$&quot;#,##0.00"/>
    <numFmt numFmtId="198" formatCode="0.00;[Red]0.00"/>
    <numFmt numFmtId="199" formatCode="#,##0.0"/>
    <numFmt numFmtId="200" formatCode="_ * #,##0.0_)\ _R_$_ ;_ * \(#,##0.0\)\ _R_$_ ;_ * &quot;-&quot;??_)\ _R_$_ ;_ @_ "/>
    <numFmt numFmtId="201" formatCode="&quot;Sim&quot;;&quot;Sim&quot;;&quot;Não&quot;"/>
    <numFmt numFmtId="202" formatCode="&quot;Verdadeiro&quot;;&quot;Verdadeiro&quot;;&quot;Falso&quot;"/>
    <numFmt numFmtId="203" formatCode="&quot;Ativar&quot;;&quot;Ativar&quot;;&quot;Desativar&quot;"/>
    <numFmt numFmtId="204" formatCode="[$€-2]\ #,##0.00_);[Red]\([$€-2]\ #,##0.00\)"/>
    <numFmt numFmtId="205" formatCode="[$-416]dddd\,\ d&quot; de &quot;mmmm&quot; de &quot;yyyy"/>
    <numFmt numFmtId="206" formatCode="0.0000"/>
    <numFmt numFmtId="207" formatCode="0.000"/>
    <numFmt numFmtId="208" formatCode="&quot;R$&quot;\ #,##0.00"/>
  </numFmts>
  <fonts count="68">
    <font>
      <sz val="10"/>
      <name val="Arial"/>
      <family val="0"/>
    </font>
    <font>
      <b/>
      <sz val="10"/>
      <name val="Arial"/>
      <family val="0"/>
    </font>
    <font>
      <i/>
      <sz val="10"/>
      <name val="Arial"/>
      <family val="0"/>
    </font>
    <font>
      <b/>
      <i/>
      <sz val="10"/>
      <name val="Arial"/>
      <family val="0"/>
    </font>
    <font>
      <sz val="9"/>
      <name val="Arial"/>
      <family val="2"/>
    </font>
    <font>
      <b/>
      <sz val="9"/>
      <name val="Arial"/>
      <family val="2"/>
    </font>
    <font>
      <sz val="12"/>
      <name val="Arial"/>
      <family val="2"/>
    </font>
    <font>
      <sz val="9"/>
      <color indexed="10"/>
      <name val="Arial"/>
      <family val="2"/>
    </font>
    <font>
      <i/>
      <sz val="9"/>
      <name val="Arial"/>
      <family val="2"/>
    </font>
    <font>
      <b/>
      <sz val="9"/>
      <color indexed="10"/>
      <name val="Arial"/>
      <family val="2"/>
    </font>
    <font>
      <u val="single"/>
      <sz val="10"/>
      <color indexed="12"/>
      <name val="Arial"/>
      <family val="2"/>
    </font>
    <font>
      <u val="single"/>
      <sz val="10"/>
      <color indexed="36"/>
      <name val="Arial"/>
      <family val="2"/>
    </font>
    <font>
      <sz val="9"/>
      <color indexed="8"/>
      <name val="Arial"/>
      <family val="2"/>
    </font>
    <font>
      <sz val="10"/>
      <color indexed="10"/>
      <name val="Arial"/>
      <family val="2"/>
    </font>
    <font>
      <sz val="10"/>
      <name val="Courier"/>
      <family val="3"/>
    </font>
    <font>
      <b/>
      <sz val="10"/>
      <color indexed="10"/>
      <name val="Arial"/>
      <family val="2"/>
    </font>
    <font>
      <sz val="12"/>
      <color indexed="10"/>
      <name val="Arial"/>
      <family val="2"/>
    </font>
    <font>
      <b/>
      <sz val="12"/>
      <name val="Arial"/>
      <family val="2"/>
    </font>
    <font>
      <b/>
      <sz val="14"/>
      <name val="Arial"/>
      <family val="2"/>
    </font>
    <font>
      <b/>
      <sz val="16"/>
      <name val="Arial"/>
      <family val="2"/>
    </font>
    <font>
      <vertAlign val="superscript"/>
      <sz val="10"/>
      <name val="Arial"/>
      <family val="2"/>
    </font>
    <font>
      <b/>
      <sz val="10"/>
      <color indexed="17"/>
      <name val="Arial"/>
      <family val="2"/>
    </font>
    <font>
      <sz val="10"/>
      <color indexed="17"/>
      <name val="Arial"/>
      <family val="2"/>
    </font>
    <font>
      <u val="single"/>
      <sz val="10"/>
      <color indexed="10"/>
      <name val="Arial"/>
      <family val="2"/>
    </font>
    <font>
      <sz val="14"/>
      <name val="Arial"/>
      <family val="2"/>
    </font>
    <font>
      <b/>
      <sz val="20"/>
      <name val="Arial"/>
      <family val="2"/>
    </font>
    <font>
      <sz val="20"/>
      <color indexed="10"/>
      <name val="Arial"/>
      <family val="2"/>
    </font>
    <font>
      <sz val="2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theme="1"/>
      <name val="Arial"/>
      <family val="2"/>
    </font>
    <font>
      <sz val="10"/>
      <color rgb="FF000000"/>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CCCCCC"/>
        <bgColor indexed="64"/>
      </patternFill>
    </fill>
    <fill>
      <patternFill patternType="solid">
        <fgColor theme="0" tint="-0.3499799966812134"/>
        <bgColor indexed="64"/>
      </patternFill>
    </fill>
    <fill>
      <patternFill patternType="solid">
        <fgColor rgb="FFCCFFCC"/>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color indexed="63"/>
      </bottom>
    </border>
    <border>
      <left style="medium"/>
      <right style="medium"/>
      <top>
        <color indexed="63"/>
      </top>
      <bottom>
        <color indexed="63"/>
      </bottom>
    </border>
    <border>
      <left style="thin"/>
      <right style="thin"/>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style="thin"/>
      <right style="thin"/>
      <top style="medium"/>
      <bottom style="thin"/>
    </border>
    <border>
      <left style="medium"/>
      <right style="thin"/>
      <top style="medium"/>
      <bottom style="thin"/>
    </border>
    <border>
      <left>
        <color indexed="63"/>
      </left>
      <right style="medium"/>
      <top style="medium"/>
      <bottom style="medium"/>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thin"/>
    </border>
    <border>
      <left>
        <color indexed="63"/>
      </left>
      <right style="thin"/>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medium"/>
      <bottom style="thin"/>
    </border>
    <border>
      <left>
        <color indexed="63"/>
      </left>
      <right style="medium"/>
      <top style="medium"/>
      <bottom style="thin"/>
    </border>
    <border>
      <left style="thin"/>
      <right style="thin"/>
      <top>
        <color indexed="63"/>
      </top>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thin"/>
      <right>
        <color indexed="63"/>
      </right>
      <top style="medium"/>
      <bottom style="mediu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3" fillId="29" borderId="1"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54" fillId="30" borderId="0" applyNumberFormat="0" applyBorder="0" applyAlignment="0" applyProtection="0"/>
    <xf numFmtId="190" fontId="0" fillId="0" borderId="0" applyFont="0" applyFill="0" applyBorder="0" applyAlignment="0" applyProtection="0"/>
    <xf numFmtId="188" fontId="0" fillId="0" borderId="0" applyFont="0" applyFill="0" applyBorder="0" applyAlignment="0" applyProtection="0"/>
    <xf numFmtId="0" fontId="55" fillId="31" borderId="0" applyNumberFormat="0" applyBorder="0" applyAlignment="0" applyProtection="0"/>
    <xf numFmtId="0" fontId="56" fillId="0" borderId="0">
      <alignment/>
      <protection/>
    </xf>
    <xf numFmtId="0" fontId="0" fillId="0" borderId="0">
      <alignment/>
      <protection/>
    </xf>
    <xf numFmtId="0" fontId="47" fillId="0" borderId="0">
      <alignment/>
      <protection/>
    </xf>
    <xf numFmtId="0" fontId="56" fillId="0" borderId="0">
      <alignment/>
      <protection/>
    </xf>
    <xf numFmtId="0" fontId="0" fillId="0" borderId="0">
      <alignment/>
      <protection/>
    </xf>
    <xf numFmtId="0" fontId="14" fillId="0" borderId="0">
      <alignment/>
      <protection/>
    </xf>
    <xf numFmtId="0" fontId="0" fillId="32" borderId="4" applyNumberFormat="0" applyFont="0" applyAlignment="0" applyProtection="0"/>
    <xf numFmtId="0" fontId="47" fillId="32" borderId="4" applyNumberFormat="0" applyFont="0" applyAlignment="0" applyProtection="0"/>
    <xf numFmtId="9" fontId="0" fillId="0" borderId="0" applyFont="0" applyFill="0" applyBorder="0" applyAlignment="0" applyProtection="0"/>
    <xf numFmtId="0" fontId="57" fillId="21" borderId="5" applyNumberFormat="0" applyAlignment="0" applyProtection="0"/>
    <xf numFmtId="189" fontId="0" fillId="0" borderId="0" applyFont="0" applyFill="0" applyBorder="0" applyAlignment="0" applyProtection="0"/>
    <xf numFmtId="191" fontId="0" fillId="0" borderId="0" applyFont="0" applyFill="0" applyBorder="0" applyAlignment="0" applyProtection="0"/>
    <xf numFmtId="171"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63" fillId="0" borderId="8" applyNumberFormat="0" applyFill="0" applyAlignment="0" applyProtection="0"/>
    <xf numFmtId="0" fontId="63" fillId="0" borderId="0" applyNumberFormat="0" applyFill="0" applyBorder="0" applyAlignment="0" applyProtection="0"/>
    <xf numFmtId="0" fontId="64" fillId="0" borderId="9" applyNumberFormat="0" applyFill="0" applyAlignment="0" applyProtection="0"/>
    <xf numFmtId="191" fontId="0" fillId="0" borderId="0" applyFont="0" applyFill="0" applyBorder="0" applyAlignment="0" applyProtection="0"/>
  </cellStyleXfs>
  <cellXfs count="555">
    <xf numFmtId="0" fontId="0" fillId="0" borderId="0" xfId="0" applyAlignment="1">
      <alignment/>
    </xf>
    <xf numFmtId="0" fontId="0" fillId="0" borderId="0" xfId="0" applyAlignment="1">
      <alignment horizontal="center"/>
    </xf>
    <xf numFmtId="4" fontId="0" fillId="0" borderId="0" xfId="0" applyNumberFormat="1" applyAlignment="1">
      <alignment horizontal="right"/>
    </xf>
    <xf numFmtId="0" fontId="4" fillId="0" borderId="0" xfId="0" applyFont="1" applyAlignment="1">
      <alignment horizontal="center"/>
    </xf>
    <xf numFmtId="4" fontId="4" fillId="0" borderId="0" xfId="0" applyNumberFormat="1" applyFont="1" applyAlignment="1">
      <alignment horizontal="center"/>
    </xf>
    <xf numFmtId="4" fontId="4" fillId="0" borderId="0" xfId="0" applyNumberFormat="1" applyFont="1" applyAlignment="1">
      <alignment horizontal="right"/>
    </xf>
    <xf numFmtId="2" fontId="0" fillId="0" borderId="0" xfId="0" applyNumberFormat="1" applyAlignment="1">
      <alignment horizontal="right"/>
    </xf>
    <xf numFmtId="0" fontId="5" fillId="0" borderId="0" xfId="0" applyFont="1" applyAlignment="1">
      <alignment horizontal="center"/>
    </xf>
    <xf numFmtId="4" fontId="4" fillId="0" borderId="0" xfId="0" applyNumberFormat="1" applyFont="1" applyAlignment="1">
      <alignment horizontal="right" vertical="center"/>
    </xf>
    <xf numFmtId="4" fontId="4" fillId="0" borderId="0" xfId="0" applyNumberFormat="1" applyFont="1" applyAlignment="1">
      <alignment horizontal="center" vertical="center"/>
    </xf>
    <xf numFmtId="0" fontId="4" fillId="0" borderId="0" xfId="0" applyFont="1" applyAlignment="1">
      <alignment horizontal="center" vertical="center"/>
    </xf>
    <xf numFmtId="4" fontId="0" fillId="0" borderId="0" xfId="0" applyNumberFormat="1" applyAlignment="1">
      <alignment horizontal="right" vertical="center"/>
    </xf>
    <xf numFmtId="0" fontId="0" fillId="0" borderId="0" xfId="0" applyAlignment="1">
      <alignment vertical="center"/>
    </xf>
    <xf numFmtId="4" fontId="5" fillId="0" borderId="0" xfId="0" applyNumberFormat="1" applyFont="1" applyAlignment="1">
      <alignment horizontal="center"/>
    </xf>
    <xf numFmtId="0" fontId="5" fillId="0" borderId="0" xfId="0" applyFont="1" applyAlignment="1">
      <alignment/>
    </xf>
    <xf numFmtId="0" fontId="4" fillId="0" borderId="0" xfId="0" applyFont="1" applyAlignment="1">
      <alignment/>
    </xf>
    <xf numFmtId="2" fontId="4" fillId="0" borderId="0" xfId="0" applyNumberFormat="1" applyFont="1" applyAlignment="1">
      <alignment horizontal="right" vertical="top" wrapText="1"/>
    </xf>
    <xf numFmtId="0" fontId="4" fillId="0" borderId="0" xfId="0" applyFont="1" applyAlignment="1">
      <alignment horizontal="left" vertical="top" wrapText="1"/>
    </xf>
    <xf numFmtId="0" fontId="8" fillId="0" borderId="0" xfId="0" applyFont="1" applyAlignment="1">
      <alignment horizontal="left" vertical="top" wrapText="1"/>
    </xf>
    <xf numFmtId="0" fontId="4" fillId="0" borderId="0" xfId="0" applyFont="1" applyAlignment="1">
      <alignment horizontal="center" vertical="top" wrapText="1"/>
    </xf>
    <xf numFmtId="2" fontId="4" fillId="0" borderId="0" xfId="71" applyNumberFormat="1" applyFont="1" applyAlignment="1">
      <alignment horizontal="right" vertical="top" wrapText="1"/>
    </xf>
    <xf numFmtId="4" fontId="4" fillId="0" borderId="0" xfId="71" applyNumberFormat="1" applyFont="1" applyFill="1" applyAlignment="1">
      <alignment horizontal="right" vertical="center" wrapText="1"/>
    </xf>
    <xf numFmtId="0" fontId="5" fillId="0" borderId="0" xfId="0" applyFont="1" applyFill="1" applyAlignment="1">
      <alignment horizontal="center" vertical="center" wrapText="1"/>
    </xf>
    <xf numFmtId="4" fontId="7" fillId="0" borderId="0" xfId="71" applyNumberFormat="1" applyFont="1" applyFill="1" applyAlignment="1">
      <alignment horizontal="right" vertical="center" wrapText="1"/>
    </xf>
    <xf numFmtId="0" fontId="7" fillId="0" borderId="0" xfId="0" applyFont="1" applyFill="1" applyAlignment="1">
      <alignment vertical="center"/>
    </xf>
    <xf numFmtId="0" fontId="4" fillId="0" borderId="0" xfId="0" applyFont="1" applyFill="1" applyAlignment="1">
      <alignment horizontal="center" vertical="center" wrapText="1"/>
    </xf>
    <xf numFmtId="0" fontId="4" fillId="0" borderId="0" xfId="0" applyFont="1" applyFill="1" applyAlignment="1">
      <alignment vertical="center"/>
    </xf>
    <xf numFmtId="0" fontId="9" fillId="0" borderId="0" xfId="0" applyFont="1" applyFill="1" applyAlignment="1">
      <alignment horizontal="center" vertical="center" wrapText="1"/>
    </xf>
    <xf numFmtId="4" fontId="7" fillId="0" borderId="0" xfId="0" applyNumberFormat="1" applyFont="1" applyFill="1" applyAlignment="1">
      <alignment horizontal="left" vertical="center" wrapText="1"/>
    </xf>
    <xf numFmtId="4" fontId="5" fillId="0" borderId="0" xfId="0" applyNumberFormat="1" applyFont="1" applyFill="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4" fontId="6" fillId="0" borderId="0" xfId="0" applyNumberFormat="1" applyFont="1" applyAlignment="1">
      <alignment horizontal="right"/>
    </xf>
    <xf numFmtId="4" fontId="5" fillId="0" borderId="0" xfId="71" applyNumberFormat="1" applyFont="1" applyFill="1" applyAlignment="1">
      <alignment horizontal="right" vertical="center" wrapText="1"/>
    </xf>
    <xf numFmtId="2" fontId="5" fillId="0" borderId="0" xfId="0" applyNumberFormat="1" applyFont="1" applyBorder="1" applyAlignment="1">
      <alignment horizontal="right" vertical="center" wrapText="1"/>
    </xf>
    <xf numFmtId="4" fontId="5" fillId="0" borderId="0" xfId="0" applyNumberFormat="1" applyFont="1" applyBorder="1" applyAlignment="1">
      <alignment horizontal="left" vertical="center" wrapText="1"/>
    </xf>
    <xf numFmtId="2" fontId="4" fillId="0" borderId="0" xfId="0" applyNumberFormat="1" applyFont="1" applyBorder="1" applyAlignment="1">
      <alignment horizontal="right" vertical="center" wrapText="1"/>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vertical="center"/>
    </xf>
    <xf numFmtId="0" fontId="0" fillId="0" borderId="0" xfId="0" applyBorder="1" applyAlignment="1">
      <alignment vertical="center"/>
    </xf>
    <xf numFmtId="0" fontId="0" fillId="0" borderId="0" xfId="0" applyFont="1" applyBorder="1" applyAlignment="1" applyProtection="1">
      <alignment horizontal="center" vertical="center" wrapText="1"/>
      <protection locked="0"/>
    </xf>
    <xf numFmtId="0" fontId="0" fillId="0" borderId="0" xfId="0" applyFont="1" applyBorder="1" applyAlignment="1">
      <alignment vertical="center"/>
    </xf>
    <xf numFmtId="0" fontId="5" fillId="0" borderId="0" xfId="0" applyFont="1" applyBorder="1" applyAlignment="1">
      <alignment vertical="center"/>
    </xf>
    <xf numFmtId="2" fontId="7" fillId="0" borderId="0" xfId="0" applyNumberFormat="1" applyFont="1" applyAlignment="1">
      <alignment horizontal="right"/>
    </xf>
    <xf numFmtId="2" fontId="7" fillId="0" borderId="0" xfId="0" applyNumberFormat="1" applyFont="1" applyAlignment="1">
      <alignment horizontal="right" vertical="center"/>
    </xf>
    <xf numFmtId="2" fontId="13" fillId="0" borderId="0" xfId="0" applyNumberFormat="1" applyFont="1" applyAlignment="1">
      <alignment horizontal="right" vertical="center"/>
    </xf>
    <xf numFmtId="0" fontId="13" fillId="0" borderId="0" xfId="0" applyFont="1" applyAlignment="1">
      <alignment horizontal="center" vertical="center"/>
    </xf>
    <xf numFmtId="0" fontId="5" fillId="0" borderId="0" xfId="0" applyFont="1" applyFill="1" applyAlignment="1">
      <alignment horizontal="center" vertical="center"/>
    </xf>
    <xf numFmtId="0" fontId="12" fillId="0" borderId="0" xfId="0" applyFont="1" applyFill="1" applyAlignment="1">
      <alignment vertical="center"/>
    </xf>
    <xf numFmtId="4" fontId="4" fillId="0" borderId="0" xfId="71" applyNumberFormat="1" applyFont="1" applyFill="1" applyBorder="1" applyAlignment="1">
      <alignment horizontal="right"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4" fontId="0" fillId="0" borderId="0" xfId="0" applyNumberFormat="1" applyFont="1" applyFill="1" applyBorder="1" applyAlignment="1">
      <alignment horizontal="left" vertical="center" wrapText="1"/>
    </xf>
    <xf numFmtId="0" fontId="9" fillId="0" borderId="0" xfId="0" applyFont="1" applyAlignment="1">
      <alignment horizontal="center" vertical="center" wrapText="1"/>
    </xf>
    <xf numFmtId="0" fontId="4" fillId="0" borderId="0" xfId="0" applyFont="1" applyAlignment="1">
      <alignment vertical="center" wrapText="1"/>
    </xf>
    <xf numFmtId="4" fontId="7" fillId="0" borderId="0" xfId="62" applyNumberFormat="1" applyFont="1" applyAlignment="1">
      <alignment horizontal="right" vertical="center" wrapText="1"/>
    </xf>
    <xf numFmtId="0" fontId="7" fillId="0" borderId="0" xfId="0" applyFont="1" applyAlignment="1">
      <alignment vertical="center" wrapText="1"/>
    </xf>
    <xf numFmtId="0" fontId="4" fillId="0" borderId="0" xfId="0" applyFont="1" applyFill="1" applyAlignment="1">
      <alignment vertical="center" wrapText="1"/>
    </xf>
    <xf numFmtId="0" fontId="7" fillId="0" borderId="0" xfId="0" applyFont="1" applyAlignment="1">
      <alignment horizontal="center" vertical="center" wrapText="1"/>
    </xf>
    <xf numFmtId="4" fontId="7" fillId="0" borderId="0" xfId="0" applyNumberFormat="1" applyFont="1" applyAlignment="1">
      <alignment horizontal="left" vertical="center" wrapText="1"/>
    </xf>
    <xf numFmtId="0" fontId="13" fillId="0" borderId="0" xfId="0" applyFont="1" applyFill="1" applyAlignment="1">
      <alignment vertical="center"/>
    </xf>
    <xf numFmtId="4" fontId="4" fillId="0" borderId="0" xfId="0" applyNumberFormat="1" applyFont="1" applyBorder="1" applyAlignment="1">
      <alignment horizontal="center" vertical="center" wrapText="1"/>
    </xf>
    <xf numFmtId="4" fontId="17" fillId="0" borderId="10" xfId="0" applyNumberFormat="1" applyFont="1" applyBorder="1" applyAlignment="1">
      <alignment horizontal="center"/>
    </xf>
    <xf numFmtId="2" fontId="5" fillId="0" borderId="0" xfId="0" applyNumberFormat="1" applyFont="1" applyAlignment="1">
      <alignment horizontal="right"/>
    </xf>
    <xf numFmtId="4" fontId="18" fillId="0" borderId="0" xfId="0" applyNumberFormat="1" applyFont="1" applyFill="1" applyAlignment="1">
      <alignment horizontal="right"/>
    </xf>
    <xf numFmtId="4" fontId="6" fillId="0" borderId="11" xfId="0" applyNumberFormat="1" applyFont="1" applyBorder="1" applyAlignment="1">
      <alignment horizontal="center"/>
    </xf>
    <xf numFmtId="49" fontId="17" fillId="0" borderId="0" xfId="0" applyNumberFormat="1" applyFont="1" applyAlignment="1">
      <alignment horizontal="left" vertical="center"/>
    </xf>
    <xf numFmtId="0" fontId="1" fillId="0" borderId="0" xfId="0" applyFont="1" applyAlignment="1">
      <alignment horizontal="center" vertical="center"/>
    </xf>
    <xf numFmtId="4" fontId="6" fillId="0" borderId="0" xfId="0" applyNumberFormat="1" applyFont="1" applyAlignment="1">
      <alignment horizontal="right" vertical="center"/>
    </xf>
    <xf numFmtId="0" fontId="1" fillId="0" borderId="0" xfId="0" applyFont="1" applyAlignment="1">
      <alignment horizontal="center"/>
    </xf>
    <xf numFmtId="0" fontId="7" fillId="0" borderId="12" xfId="0" applyFont="1" applyFill="1" applyBorder="1" applyAlignment="1">
      <alignment horizontal="center" vertical="center"/>
    </xf>
    <xf numFmtId="0" fontId="1"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4" fontId="0" fillId="0" borderId="0" xfId="71" applyNumberFormat="1" applyFont="1" applyFill="1" applyBorder="1" applyAlignment="1">
      <alignment horizontal="right" vertical="center" wrapText="1"/>
    </xf>
    <xf numFmtId="0" fontId="5" fillId="0" borderId="13" xfId="0" applyFont="1" applyFill="1" applyBorder="1" applyAlignment="1">
      <alignment horizontal="center" vertical="center" wrapText="1"/>
    </xf>
    <xf numFmtId="0" fontId="0" fillId="0" borderId="0" xfId="0" applyBorder="1" applyAlignment="1">
      <alignment vertical="center" wrapText="1"/>
    </xf>
    <xf numFmtId="0" fontId="5" fillId="0" borderId="0" xfId="0" applyFont="1" applyFill="1" applyAlignment="1">
      <alignment vertical="center" wrapText="1"/>
    </xf>
    <xf numFmtId="4" fontId="4" fillId="0" borderId="0" xfId="0" applyNumberFormat="1" applyFont="1" applyFill="1" applyAlignment="1">
      <alignment vertical="center" wrapText="1"/>
    </xf>
    <xf numFmtId="4" fontId="0" fillId="0" borderId="0" xfId="0" applyNumberFormat="1" applyFont="1" applyBorder="1" applyAlignment="1">
      <alignment horizontal="right" vertical="center" wrapText="1"/>
    </xf>
    <xf numFmtId="0" fontId="0" fillId="0" borderId="0" xfId="0" applyAlignment="1">
      <alignment horizontal="center" vertical="center" wrapText="1"/>
    </xf>
    <xf numFmtId="0" fontId="17" fillId="0" borderId="0" xfId="0" applyFont="1" applyFill="1" applyAlignment="1">
      <alignment vertical="center"/>
    </xf>
    <xf numFmtId="4" fontId="17" fillId="33" borderId="0" xfId="71" applyNumberFormat="1" applyFont="1" applyFill="1" applyBorder="1" applyAlignment="1">
      <alignment horizontal="right" vertical="center" wrapText="1"/>
    </xf>
    <xf numFmtId="4" fontId="4" fillId="0" borderId="0" xfId="0" applyNumberFormat="1" applyFont="1" applyAlignment="1">
      <alignment horizontal="right" vertical="center" wrapText="1"/>
    </xf>
    <xf numFmtId="0" fontId="4" fillId="0" borderId="0" xfId="0" applyFont="1" applyFill="1" applyAlignment="1" applyProtection="1">
      <alignment vertical="center" wrapText="1"/>
      <protection locked="0"/>
    </xf>
    <xf numFmtId="4" fontId="1" fillId="0" borderId="0" xfId="0" applyNumberFormat="1" applyFont="1" applyBorder="1" applyAlignment="1">
      <alignment horizontal="center" vertical="center" wrapText="1"/>
    </xf>
    <xf numFmtId="0" fontId="1" fillId="0" borderId="0" xfId="0" applyFont="1" applyAlignment="1">
      <alignment horizontal="center" vertical="center" wrapText="1"/>
    </xf>
    <xf numFmtId="4" fontId="13" fillId="0" borderId="0" xfId="71" applyNumberFormat="1" applyFont="1" applyFill="1" applyBorder="1" applyAlignment="1">
      <alignment horizontal="right" vertical="center" wrapText="1"/>
    </xf>
    <xf numFmtId="0" fontId="4" fillId="0" borderId="0" xfId="0" applyFont="1" applyFill="1" applyBorder="1" applyAlignment="1">
      <alignment vertical="center" wrapText="1"/>
    </xf>
    <xf numFmtId="4" fontId="0" fillId="0" borderId="14" xfId="71" applyNumberFormat="1" applyFont="1" applyFill="1" applyBorder="1" applyAlignment="1">
      <alignment horizontal="right" vertical="center" wrapText="1"/>
    </xf>
    <xf numFmtId="0" fontId="1" fillId="0" borderId="13" xfId="0" applyFont="1" applyFill="1" applyBorder="1" applyAlignment="1">
      <alignment horizontal="center" vertical="center" wrapText="1"/>
    </xf>
    <xf numFmtId="0" fontId="0" fillId="0" borderId="0" xfId="0" applyFont="1" applyBorder="1" applyAlignment="1">
      <alignment wrapText="1"/>
    </xf>
    <xf numFmtId="0" fontId="0" fillId="0" borderId="0" xfId="0" applyFont="1" applyFill="1" applyAlignment="1">
      <alignment vertical="center" wrapText="1"/>
    </xf>
    <xf numFmtId="0" fontId="0" fillId="0" borderId="0" xfId="0" applyBorder="1" applyAlignment="1">
      <alignment wrapText="1"/>
    </xf>
    <xf numFmtId="0" fontId="0" fillId="0" borderId="0" xfId="0" applyFont="1" applyFill="1" applyBorder="1" applyAlignment="1">
      <alignment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4" fontId="1" fillId="0" borderId="16" xfId="0" applyNumberFormat="1" applyFont="1" applyFill="1" applyBorder="1" applyAlignment="1">
      <alignment horizontal="center" vertical="center" wrapText="1"/>
    </xf>
    <xf numFmtId="4" fontId="1" fillId="0" borderId="16" xfId="71" applyNumberFormat="1" applyFont="1" applyFill="1" applyBorder="1" applyAlignment="1">
      <alignment horizontal="center" vertical="center" wrapText="1"/>
    </xf>
    <xf numFmtId="4" fontId="1" fillId="0" borderId="17" xfId="71" applyNumberFormat="1" applyFont="1" applyFill="1" applyBorder="1" applyAlignment="1">
      <alignment horizontal="center" vertical="center" wrapText="1"/>
    </xf>
    <xf numFmtId="4" fontId="1" fillId="0" borderId="0" xfId="0" applyNumberFormat="1" applyFont="1" applyFill="1" applyBorder="1" applyAlignment="1">
      <alignment horizontal="left" vertical="center" wrapText="1"/>
    </xf>
    <xf numFmtId="4" fontId="1" fillId="0" borderId="0" xfId="71" applyNumberFormat="1" applyFont="1" applyFill="1" applyBorder="1" applyAlignment="1">
      <alignment horizontal="right" vertical="center" wrapText="1"/>
    </xf>
    <xf numFmtId="0" fontId="1" fillId="0" borderId="0" xfId="0" applyFont="1" applyBorder="1" applyAlignment="1">
      <alignment horizontal="center" vertical="center" wrapText="1"/>
    </xf>
    <xf numFmtId="0" fontId="0" fillId="0" borderId="0" xfId="0" applyFont="1" applyBorder="1" applyAlignment="1">
      <alignment horizontal="center" vertical="center" wrapText="1"/>
    </xf>
    <xf numFmtId="4" fontId="15" fillId="0" borderId="0" xfId="0" applyNumberFormat="1" applyFont="1" applyBorder="1" applyAlignment="1">
      <alignment horizontal="right" vertical="center" wrapText="1"/>
    </xf>
    <xf numFmtId="191" fontId="0" fillId="0" borderId="0" xfId="71" applyFont="1" applyFill="1" applyBorder="1" applyAlignment="1">
      <alignment horizontal="left" vertical="center" wrapText="1"/>
    </xf>
    <xf numFmtId="4" fontId="0" fillId="0" borderId="0" xfId="0" applyNumberFormat="1" applyFont="1" applyBorder="1" applyAlignment="1">
      <alignment horizontal="left" vertical="center" wrapText="1"/>
    </xf>
    <xf numFmtId="0" fontId="1" fillId="0" borderId="0" xfId="0" applyFont="1" applyFill="1" applyBorder="1" applyAlignment="1" applyProtection="1">
      <alignment horizontal="center" vertical="center" wrapText="1"/>
      <protection locked="0"/>
    </xf>
    <xf numFmtId="4" fontId="0" fillId="0" borderId="0" xfId="71" applyNumberFormat="1" applyFont="1" applyFill="1" applyBorder="1" applyAlignment="1" applyProtection="1">
      <alignment horizontal="right" vertical="center" wrapText="1"/>
      <protection locked="0"/>
    </xf>
    <xf numFmtId="0" fontId="1" fillId="0" borderId="13" xfId="0" applyFont="1" applyFill="1" applyBorder="1" applyAlignment="1">
      <alignment vertical="center" wrapText="1"/>
    </xf>
    <xf numFmtId="4" fontId="0" fillId="0" borderId="0" xfId="61" applyNumberFormat="1" applyFont="1" applyFill="1" applyBorder="1" applyAlignment="1">
      <alignment vertical="center" wrapText="1"/>
    </xf>
    <xf numFmtId="0" fontId="1" fillId="0" borderId="0" xfId="0" applyFont="1" applyFill="1" applyAlignment="1">
      <alignment vertical="center" wrapText="1"/>
    </xf>
    <xf numFmtId="0" fontId="1" fillId="0" borderId="13"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horizontal="left" vertical="center" wrapText="1"/>
      <protection locked="0"/>
    </xf>
    <xf numFmtId="0" fontId="0" fillId="0" borderId="0" xfId="0" applyNumberFormat="1" applyFont="1" applyFill="1" applyAlignment="1" applyProtection="1">
      <alignment horizontal="left" vertical="center" wrapText="1"/>
      <protection locked="0"/>
    </xf>
    <xf numFmtId="4" fontId="1" fillId="0" borderId="14" xfId="71" applyNumberFormat="1" applyFont="1" applyFill="1" applyBorder="1" applyAlignment="1">
      <alignment horizontal="right" vertical="center" wrapText="1"/>
    </xf>
    <xf numFmtId="0" fontId="1" fillId="0" borderId="13" xfId="0" applyFont="1" applyBorder="1" applyAlignment="1">
      <alignment horizontal="center" vertical="center" wrapText="1"/>
    </xf>
    <xf numFmtId="0" fontId="1" fillId="0" borderId="13" xfId="0" applyFont="1" applyFill="1" applyBorder="1" applyAlignment="1" applyProtection="1">
      <alignment horizontal="center" vertical="center" wrapText="1"/>
      <protection locked="0"/>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0" fillId="0" borderId="0" xfId="0" applyFont="1" applyBorder="1" applyAlignment="1">
      <alignment horizontal="left" vertical="center" wrapText="1"/>
    </xf>
    <xf numFmtId="4" fontId="0" fillId="0" borderId="0" xfId="0" applyNumberFormat="1" applyFont="1" applyBorder="1" applyAlignment="1">
      <alignment horizontal="center" vertical="center" wrapText="1"/>
    </xf>
    <xf numFmtId="2" fontId="0" fillId="0" borderId="0" xfId="0" applyNumberFormat="1" applyFont="1" applyBorder="1" applyAlignment="1">
      <alignment horizontal="right" vertical="center" wrapText="1"/>
    </xf>
    <xf numFmtId="0" fontId="1" fillId="0" borderId="0" xfId="0" applyFont="1" applyBorder="1" applyAlignment="1">
      <alignment horizontal="left" vertical="center" wrapText="1"/>
    </xf>
    <xf numFmtId="2" fontId="1" fillId="0" borderId="0" xfId="0" applyNumberFormat="1" applyFont="1" applyBorder="1" applyAlignment="1">
      <alignment horizontal="right" vertical="center" wrapText="1"/>
    </xf>
    <xf numFmtId="2" fontId="0" fillId="0" borderId="0" xfId="0" applyNumberFormat="1" applyFont="1" applyBorder="1" applyAlignment="1">
      <alignment horizontal="center" vertical="center" wrapText="1"/>
    </xf>
    <xf numFmtId="4" fontId="0" fillId="0" borderId="0" xfId="71" applyNumberFormat="1" applyFont="1" applyBorder="1" applyAlignment="1">
      <alignment horizontal="right" vertical="center" wrapText="1"/>
    </xf>
    <xf numFmtId="4" fontId="1" fillId="0" borderId="0" xfId="0" applyNumberFormat="1"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4" fontId="1" fillId="0" borderId="0" xfId="0" applyNumberFormat="1" applyFont="1" applyBorder="1" applyAlignment="1">
      <alignment horizontal="left" vertical="center" wrapText="1"/>
    </xf>
    <xf numFmtId="4" fontId="1" fillId="0" borderId="0" xfId="0" applyNumberFormat="1" applyFont="1" applyBorder="1" applyAlignment="1" quotePrefix="1">
      <alignment horizontal="left" vertical="center" wrapText="1"/>
    </xf>
    <xf numFmtId="4" fontId="0" fillId="0" borderId="0" xfId="0" applyNumberFormat="1" applyFont="1" applyBorder="1" applyAlignment="1" quotePrefix="1">
      <alignment horizontal="left" vertical="center" wrapText="1"/>
    </xf>
    <xf numFmtId="0" fontId="0" fillId="0" borderId="0" xfId="0" applyFont="1" applyBorder="1" applyAlignment="1" quotePrefix="1">
      <alignment horizontal="left" vertical="center" wrapText="1"/>
    </xf>
    <xf numFmtId="0" fontId="0" fillId="0" borderId="13" xfId="0" applyFont="1" applyBorder="1" applyAlignment="1">
      <alignment horizontal="center" vertical="center" wrapText="1"/>
    </xf>
    <xf numFmtId="2" fontId="0" fillId="0" borderId="14" xfId="0" applyNumberFormat="1" applyFont="1" applyBorder="1" applyAlignment="1">
      <alignment horizontal="right" vertical="center" wrapText="1"/>
    </xf>
    <xf numFmtId="2" fontId="1" fillId="0" borderId="14" xfId="0" applyNumberFormat="1" applyFont="1" applyBorder="1" applyAlignment="1">
      <alignment horizontal="right" vertical="center" wrapText="1"/>
    </xf>
    <xf numFmtId="4" fontId="0" fillId="0" borderId="14" xfId="71" applyNumberFormat="1" applyFont="1" applyBorder="1" applyAlignment="1">
      <alignment horizontal="right" vertical="center" wrapText="1"/>
    </xf>
    <xf numFmtId="1" fontId="1" fillId="0" borderId="13" xfId="0" applyNumberFormat="1"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4" fontId="13" fillId="0" borderId="0" xfId="0" applyNumberFormat="1" applyFont="1" applyFill="1" applyBorder="1" applyAlignment="1">
      <alignment horizontal="left" vertical="center" wrapText="1"/>
    </xf>
    <xf numFmtId="2" fontId="1" fillId="0" borderId="0" xfId="55" applyNumberFormat="1" applyFont="1" applyFill="1" applyBorder="1" applyAlignment="1" applyProtection="1">
      <alignment horizontal="left" vertical="center" wrapText="1"/>
      <protection/>
    </xf>
    <xf numFmtId="2" fontId="0" fillId="0" borderId="0" xfId="55" applyNumberFormat="1" applyFont="1" applyFill="1" applyBorder="1" applyAlignment="1">
      <alignment horizontal="center" vertical="center" wrapText="1"/>
      <protection/>
    </xf>
    <xf numFmtId="4" fontId="0" fillId="0" borderId="0" xfId="55" applyNumberFormat="1" applyFont="1" applyFill="1" applyBorder="1" applyAlignment="1">
      <alignment horizontal="right" vertical="center" wrapText="1"/>
      <protection/>
    </xf>
    <xf numFmtId="2" fontId="0" fillId="0" borderId="0" xfId="55" applyNumberFormat="1" applyFont="1" applyFill="1" applyBorder="1" applyAlignment="1" applyProtection="1">
      <alignment horizontal="left" vertical="center" wrapText="1"/>
      <protection/>
    </xf>
    <xf numFmtId="192" fontId="1" fillId="0" borderId="0" xfId="55" applyNumberFormat="1" applyFont="1" applyFill="1" applyBorder="1" applyAlignment="1">
      <alignment horizontal="center" vertical="center" wrapText="1"/>
      <protection/>
    </xf>
    <xf numFmtId="4" fontId="15" fillId="0" borderId="0" xfId="0" applyNumberFormat="1" applyFont="1" applyFill="1" applyBorder="1" applyAlignment="1">
      <alignment horizontal="left" vertical="center" wrapText="1"/>
    </xf>
    <xf numFmtId="0" fontId="0" fillId="0" borderId="13" xfId="0" applyFont="1" applyFill="1" applyBorder="1" applyAlignment="1">
      <alignment horizontal="center" vertical="center" wrapText="1"/>
    </xf>
    <xf numFmtId="0" fontId="0" fillId="0" borderId="0" xfId="55" applyFont="1" applyAlignment="1">
      <alignment horizontal="right" vertical="center"/>
      <protection/>
    </xf>
    <xf numFmtId="0" fontId="0" fillId="0" borderId="0" xfId="55" applyFont="1" applyBorder="1" applyAlignment="1" applyProtection="1">
      <alignment horizontal="center" vertical="center" wrapText="1"/>
      <protection/>
    </xf>
    <xf numFmtId="0" fontId="5" fillId="0" borderId="0" xfId="0" applyFont="1" applyBorder="1" applyAlignment="1">
      <alignment vertical="center" wrapText="1"/>
    </xf>
    <xf numFmtId="0" fontId="4" fillId="0" borderId="0" xfId="0" applyFont="1" applyBorder="1" applyAlignment="1">
      <alignment vertical="center" wrapText="1"/>
    </xf>
    <xf numFmtId="0" fontId="0" fillId="0" borderId="13" xfId="0" applyFont="1" applyBorder="1" applyAlignment="1">
      <alignment horizontal="right" vertical="center" wrapText="1"/>
    </xf>
    <xf numFmtId="0" fontId="4" fillId="0" borderId="0" xfId="0" applyFont="1" applyBorder="1" applyAlignment="1">
      <alignment horizontal="right" vertical="center" wrapText="1"/>
    </xf>
    <xf numFmtId="0" fontId="4" fillId="0" borderId="0" xfId="0" applyFont="1" applyAlignment="1">
      <alignment vertical="center"/>
    </xf>
    <xf numFmtId="0" fontId="0" fillId="0" borderId="0" xfId="0" applyFont="1" applyAlignment="1">
      <alignment horizontal="center" vertical="center" wrapText="1"/>
    </xf>
    <xf numFmtId="4" fontId="0" fillId="0" borderId="0" xfId="0" applyNumberFormat="1"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4" fontId="1" fillId="0" borderId="21" xfId="0" applyNumberFormat="1" applyFont="1" applyBorder="1" applyAlignment="1">
      <alignment horizontal="center" vertical="center" wrapText="1"/>
    </xf>
    <xf numFmtId="0" fontId="15" fillId="0" borderId="13"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 fillId="0" borderId="0" xfId="0" applyFont="1" applyFill="1" applyBorder="1" applyAlignment="1">
      <alignment vertical="center" wrapText="1"/>
    </xf>
    <xf numFmtId="0" fontId="9" fillId="0" borderId="13" xfId="0" applyFont="1" applyFill="1" applyBorder="1" applyAlignment="1">
      <alignment horizontal="center" vertical="center" wrapText="1"/>
    </xf>
    <xf numFmtId="0" fontId="4" fillId="0" borderId="13" xfId="0" applyFont="1" applyBorder="1" applyAlignment="1">
      <alignment horizontal="center" vertical="top" wrapText="1"/>
    </xf>
    <xf numFmtId="0" fontId="4" fillId="0" borderId="0" xfId="0" applyFont="1" applyBorder="1" applyAlignment="1">
      <alignment horizontal="center" vertical="top" wrapText="1"/>
    </xf>
    <xf numFmtId="2" fontId="4" fillId="0" borderId="0" xfId="0" applyNumberFormat="1" applyFont="1" applyBorder="1" applyAlignment="1">
      <alignment horizontal="right" vertical="top" wrapText="1"/>
    </xf>
    <xf numFmtId="0" fontId="1" fillId="0" borderId="13" xfId="55" applyFont="1" applyBorder="1" applyAlignment="1" applyProtection="1">
      <alignment horizontal="center" vertical="center" wrapText="1"/>
      <protection/>
    </xf>
    <xf numFmtId="4" fontId="0" fillId="0" borderId="14" xfId="55" applyNumberFormat="1" applyFont="1" applyBorder="1" applyAlignment="1" applyProtection="1">
      <alignment horizontal="right" vertical="center" wrapText="1"/>
      <protection/>
    </xf>
    <xf numFmtId="4" fontId="0" fillId="0" borderId="0" xfId="62" applyNumberFormat="1" applyFont="1" applyBorder="1" applyAlignment="1">
      <alignment horizontal="right" vertical="center" wrapText="1"/>
    </xf>
    <xf numFmtId="4" fontId="0" fillId="0" borderId="14" xfId="62" applyNumberFormat="1" applyFont="1" applyBorder="1" applyAlignment="1">
      <alignment horizontal="right" vertical="center" wrapText="1"/>
    </xf>
    <xf numFmtId="4" fontId="13" fillId="0" borderId="14" xfId="62" applyNumberFormat="1" applyFont="1" applyBorder="1" applyAlignment="1">
      <alignment horizontal="right" vertical="center" wrapText="1"/>
    </xf>
    <xf numFmtId="0" fontId="15" fillId="0" borderId="13" xfId="0" applyFont="1" applyBorder="1" applyAlignment="1">
      <alignment horizontal="center" vertical="center" wrapText="1"/>
    </xf>
    <xf numFmtId="0" fontId="13" fillId="0" borderId="0" xfId="0" applyFont="1" applyBorder="1" applyAlignment="1">
      <alignment horizontal="center" vertical="center" wrapText="1"/>
    </xf>
    <xf numFmtId="4" fontId="13" fillId="0" borderId="0" xfId="0" applyNumberFormat="1" applyFont="1" applyBorder="1" applyAlignment="1">
      <alignment horizontal="left" vertical="center" wrapText="1"/>
    </xf>
    <xf numFmtId="4" fontId="13" fillId="0" borderId="0" xfId="62" applyNumberFormat="1" applyFont="1" applyBorder="1" applyAlignment="1">
      <alignment horizontal="right" vertical="center" wrapText="1"/>
    </xf>
    <xf numFmtId="4" fontId="13" fillId="0" borderId="0" xfId="0" applyNumberFormat="1" applyFont="1" applyBorder="1" applyAlignment="1">
      <alignment horizontal="right" vertical="center" wrapText="1"/>
    </xf>
    <xf numFmtId="1" fontId="0" fillId="0" borderId="0" xfId="0" applyNumberFormat="1" applyFont="1" applyBorder="1" applyAlignment="1">
      <alignment horizontal="right" vertical="center" wrapText="1"/>
    </xf>
    <xf numFmtId="0" fontId="1" fillId="0" borderId="0" xfId="0" applyFont="1" applyBorder="1" applyAlignment="1" quotePrefix="1">
      <alignment horizontal="left" vertical="center" wrapText="1"/>
    </xf>
    <xf numFmtId="4" fontId="5" fillId="0" borderId="0" xfId="0" applyNumberFormat="1" applyFont="1" applyBorder="1" applyAlignment="1">
      <alignment horizontal="left" vertical="top" wrapText="1"/>
    </xf>
    <xf numFmtId="4" fontId="1" fillId="0" borderId="0" xfId="0" applyNumberFormat="1" applyFont="1" applyFill="1" applyBorder="1" applyAlignment="1">
      <alignment vertical="center" wrapText="1"/>
    </xf>
    <xf numFmtId="4" fontId="0" fillId="0" borderId="0" xfId="0" applyNumberFormat="1" applyBorder="1" applyAlignment="1">
      <alignment vertical="center" wrapText="1"/>
    </xf>
    <xf numFmtId="4" fontId="19" fillId="0" borderId="22" xfId="58" applyNumberFormat="1" applyFont="1" applyBorder="1" applyAlignment="1">
      <alignment horizontal="right" vertical="center" wrapText="1"/>
    </xf>
    <xf numFmtId="4" fontId="19" fillId="0" borderId="23" xfId="71" applyNumberFormat="1" applyFont="1" applyBorder="1" applyAlignment="1">
      <alignment horizontal="right" vertical="center"/>
    </xf>
    <xf numFmtId="4" fontId="19" fillId="0" borderId="22" xfId="71" applyNumberFormat="1" applyFont="1" applyBorder="1" applyAlignment="1">
      <alignment horizontal="right" vertical="center"/>
    </xf>
    <xf numFmtId="4" fontId="19" fillId="0" borderId="14" xfId="71" applyNumberFormat="1" applyFont="1" applyBorder="1" applyAlignment="1">
      <alignment horizontal="right" vertic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xf numFmtId="0" fontId="15" fillId="0" borderId="27" xfId="0" applyFont="1" applyFill="1" applyBorder="1" applyAlignment="1">
      <alignment horizontal="center" vertical="center" wrapText="1"/>
    </xf>
    <xf numFmtId="0" fontId="15" fillId="0" borderId="28" xfId="0" applyFont="1" applyFill="1" applyBorder="1" applyAlignment="1">
      <alignment horizontal="center" vertical="center" wrapText="1"/>
    </xf>
    <xf numFmtId="2" fontId="1" fillId="0" borderId="21" xfId="0" applyNumberFormat="1" applyFont="1" applyBorder="1" applyAlignment="1">
      <alignment horizontal="center" vertical="center"/>
    </xf>
    <xf numFmtId="2" fontId="1" fillId="0" borderId="29" xfId="0" applyNumberFormat="1" applyFont="1" applyBorder="1" applyAlignment="1">
      <alignment horizontal="center" vertical="center"/>
    </xf>
    <xf numFmtId="0" fontId="5" fillId="0" borderId="0" xfId="0" applyFont="1" applyAlignment="1">
      <alignment horizontal="center" vertical="center"/>
    </xf>
    <xf numFmtId="2" fontId="0" fillId="0" borderId="0" xfId="55" applyNumberFormat="1" applyFont="1" applyFill="1" applyBorder="1" applyAlignment="1" applyProtection="1">
      <alignment horizontal="left" vertical="center" wrapText="1"/>
      <protection/>
    </xf>
    <xf numFmtId="4" fontId="0" fillId="0" borderId="0" xfId="0" applyNumberFormat="1"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4" fontId="0" fillId="0" borderId="0" xfId="71" applyNumberFormat="1" applyFont="1" applyBorder="1" applyAlignment="1">
      <alignment horizontal="center" vertical="center" wrapText="1"/>
    </xf>
    <xf numFmtId="4" fontId="0" fillId="0" borderId="0" xfId="0" applyNumberFormat="1" applyFont="1" applyBorder="1" applyAlignment="1">
      <alignment horizontal="left" vertical="center" wrapText="1"/>
    </xf>
    <xf numFmtId="0" fontId="0" fillId="0" borderId="0" xfId="0" applyFont="1" applyBorder="1" applyAlignment="1">
      <alignment horizontal="left" vertical="center" wrapText="1"/>
    </xf>
    <xf numFmtId="4" fontId="0" fillId="0" borderId="0" xfId="55" applyNumberFormat="1" applyFont="1" applyFill="1" applyBorder="1" applyAlignment="1">
      <alignment horizontal="right" vertical="center" wrapText="1"/>
      <protection/>
    </xf>
    <xf numFmtId="4" fontId="0" fillId="0" borderId="0" xfId="71" applyNumberFormat="1" applyFont="1" applyFill="1" applyBorder="1" applyAlignment="1">
      <alignment horizontal="right" vertical="center" wrapText="1"/>
    </xf>
    <xf numFmtId="4" fontId="0" fillId="0" borderId="14" xfId="71" applyNumberFormat="1" applyFont="1" applyFill="1" applyBorder="1" applyAlignment="1">
      <alignment horizontal="right" vertical="center" wrapText="1"/>
    </xf>
    <xf numFmtId="4" fontId="1" fillId="0" borderId="0" xfId="0" applyNumberFormat="1" applyFont="1" applyFill="1" applyBorder="1" applyAlignment="1">
      <alignment horizontal="right" vertical="center" wrapText="1"/>
    </xf>
    <xf numFmtId="0" fontId="0" fillId="0" borderId="0" xfId="0" applyFont="1" applyBorder="1" applyAlignment="1">
      <alignment wrapText="1"/>
    </xf>
    <xf numFmtId="0" fontId="0" fillId="0" borderId="0" xfId="0" applyFont="1" applyBorder="1" applyAlignment="1">
      <alignment vertical="center" wrapText="1"/>
    </xf>
    <xf numFmtId="0" fontId="0" fillId="0" borderId="0" xfId="0" applyFont="1" applyFill="1" applyAlignment="1">
      <alignment vertical="center"/>
    </xf>
    <xf numFmtId="0" fontId="21" fillId="0" borderId="13" xfId="0" applyFont="1" applyFill="1" applyBorder="1" applyAlignment="1">
      <alignment horizontal="center" vertical="center" wrapText="1"/>
    </xf>
    <xf numFmtId="0" fontId="21" fillId="0" borderId="0" xfId="0" applyFont="1" applyFill="1" applyBorder="1" applyAlignment="1">
      <alignment horizontal="center" vertical="center" wrapText="1"/>
    </xf>
    <xf numFmtId="4" fontId="22" fillId="0" borderId="0" xfId="71" applyNumberFormat="1" applyFont="1" applyFill="1" applyBorder="1" applyAlignment="1">
      <alignment horizontal="right" vertical="center" wrapText="1"/>
    </xf>
    <xf numFmtId="0" fontId="22" fillId="0" borderId="0" xfId="0" applyFont="1" applyFill="1" applyBorder="1" applyAlignment="1">
      <alignment vertical="center" wrapText="1"/>
    </xf>
    <xf numFmtId="0" fontId="22" fillId="0" borderId="0" xfId="0" applyFont="1" applyFill="1" applyBorder="1" applyAlignment="1">
      <alignment horizontal="center" vertical="center"/>
    </xf>
    <xf numFmtId="4" fontId="22" fillId="0" borderId="0" xfId="0" applyNumberFormat="1" applyFont="1" applyFill="1" applyBorder="1" applyAlignment="1">
      <alignment horizontal="left" vertical="center" wrapText="1"/>
    </xf>
    <xf numFmtId="0" fontId="22" fillId="0" borderId="0" xfId="0" applyFont="1" applyFill="1" applyBorder="1" applyAlignment="1">
      <alignment horizontal="center" vertical="center" wrapText="1"/>
    </xf>
    <xf numFmtId="0" fontId="0" fillId="0" borderId="0" xfId="0" applyFont="1" applyFill="1" applyAlignment="1">
      <alignment vertical="center" wrapText="1"/>
    </xf>
    <xf numFmtId="0" fontId="22" fillId="0" borderId="0" xfId="0" applyFont="1" applyFill="1" applyAlignment="1">
      <alignment vertical="center" wrapText="1"/>
    </xf>
    <xf numFmtId="2" fontId="0" fillId="0" borderId="0" xfId="55" applyNumberFormat="1" applyFont="1" applyFill="1" applyBorder="1" applyAlignment="1">
      <alignment horizontal="center" vertical="center" wrapText="1"/>
      <protection/>
    </xf>
    <xf numFmtId="0" fontId="1"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4" fillId="0" borderId="0" xfId="0" applyFont="1" applyFill="1" applyBorder="1" applyAlignment="1">
      <alignment vertical="center"/>
    </xf>
    <xf numFmtId="4" fontId="0" fillId="0" borderId="0" xfId="71" applyNumberFormat="1" applyFont="1" applyFill="1" applyBorder="1" applyAlignment="1">
      <alignment horizontal="center" vertical="center" wrapText="1"/>
    </xf>
    <xf numFmtId="4" fontId="0" fillId="0" borderId="14" xfId="71" applyNumberFormat="1" applyFont="1" applyBorder="1" applyAlignment="1">
      <alignment horizontal="center" vertical="center" wrapText="1"/>
    </xf>
    <xf numFmtId="4" fontId="65" fillId="0" borderId="0" xfId="0" applyNumberFormat="1" applyFont="1" applyBorder="1" applyAlignment="1">
      <alignment horizontal="left" vertical="center" wrapText="1"/>
    </xf>
    <xf numFmtId="0" fontId="1" fillId="0" borderId="0" xfId="0" applyFont="1" applyBorder="1" applyAlignment="1" applyProtection="1">
      <alignment horizontal="center" vertical="center" wrapText="1"/>
      <protection locked="0"/>
    </xf>
    <xf numFmtId="0" fontId="1" fillId="0" borderId="0" xfId="55" applyFont="1" applyBorder="1" applyAlignment="1">
      <alignment horizontal="center" vertical="center" wrapText="1"/>
      <protection/>
    </xf>
    <xf numFmtId="0" fontId="0" fillId="0" borderId="0" xfId="0" applyFont="1" applyBorder="1" applyAlignment="1" applyProtection="1">
      <alignment horizontal="left" vertical="center" wrapText="1"/>
      <protection locked="0"/>
    </xf>
    <xf numFmtId="4" fontId="1" fillId="0" borderId="21" xfId="71" applyNumberFormat="1" applyFont="1" applyBorder="1" applyAlignment="1">
      <alignment horizontal="center" vertical="center" wrapText="1"/>
    </xf>
    <xf numFmtId="4" fontId="1" fillId="0" borderId="29" xfId="71" applyNumberFormat="1" applyFont="1" applyBorder="1" applyAlignment="1">
      <alignment horizontal="center" vertical="center" wrapText="1"/>
    </xf>
    <xf numFmtId="4" fontId="0" fillId="0" borderId="0" xfId="71" applyNumberFormat="1" applyFont="1" applyFill="1" applyBorder="1" applyAlignment="1">
      <alignment horizontal="center" vertical="center" wrapText="1"/>
    </xf>
    <xf numFmtId="0" fontId="7" fillId="0" borderId="0" xfId="0" applyFont="1" applyAlignment="1">
      <alignment vertical="center"/>
    </xf>
    <xf numFmtId="4" fontId="7" fillId="0" borderId="0" xfId="71" applyNumberFormat="1" applyFont="1" applyAlignment="1">
      <alignment horizontal="right" vertical="center" wrapText="1"/>
    </xf>
    <xf numFmtId="4" fontId="23" fillId="0" borderId="0" xfId="0" applyNumberFormat="1" applyFont="1" applyFill="1" applyBorder="1" applyAlignment="1">
      <alignment horizontal="left" vertical="center" wrapText="1"/>
    </xf>
    <xf numFmtId="4" fontId="0" fillId="0" borderId="0" xfId="71" applyNumberFormat="1" applyFont="1" applyFill="1" applyBorder="1" applyAlignment="1" applyProtection="1">
      <alignment horizontal="left" vertical="center" wrapText="1"/>
      <protection locked="0"/>
    </xf>
    <xf numFmtId="0" fontId="0" fillId="0" borderId="0" xfId="0" applyNumberFormat="1" applyFont="1" applyFill="1" applyBorder="1" applyAlignment="1" applyProtection="1">
      <alignment horizontal="left" vertical="center" wrapText="1"/>
      <protection locked="0"/>
    </xf>
    <xf numFmtId="4" fontId="0" fillId="0" borderId="0" xfId="0" applyNumberFormat="1" applyFont="1" applyFill="1" applyBorder="1" applyAlignment="1">
      <alignment vertical="center" wrapText="1"/>
    </xf>
    <xf numFmtId="4" fontId="1" fillId="0" borderId="0" xfId="71" applyNumberFormat="1" applyFont="1" applyFill="1" applyBorder="1" applyAlignment="1">
      <alignment horizontal="center" vertical="center" wrapText="1"/>
    </xf>
    <xf numFmtId="0" fontId="0" fillId="0" borderId="0" xfId="0" applyFont="1" applyBorder="1" applyAlignment="1">
      <alignment wrapText="1"/>
    </xf>
    <xf numFmtId="4" fontId="5" fillId="0" borderId="0" xfId="71" applyNumberFormat="1" applyFont="1" applyFill="1" applyBorder="1" applyAlignment="1">
      <alignment horizontal="right" vertical="center" wrapText="1"/>
    </xf>
    <xf numFmtId="2" fontId="1" fillId="0" borderId="21" xfId="0" applyNumberFormat="1" applyFont="1" applyBorder="1" applyAlignment="1">
      <alignment horizontal="right" vertical="center" wrapText="1"/>
    </xf>
    <xf numFmtId="2" fontId="1" fillId="0" borderId="29" xfId="0" applyNumberFormat="1" applyFont="1" applyBorder="1" applyAlignment="1">
      <alignment horizontal="right" vertical="center" wrapText="1"/>
    </xf>
    <xf numFmtId="0" fontId="17" fillId="0" borderId="18"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vertical="center"/>
    </xf>
    <xf numFmtId="0" fontId="0" fillId="0" borderId="0" xfId="55" applyFont="1" applyBorder="1" applyAlignment="1" applyProtection="1">
      <alignment horizontal="left" vertical="center" wrapText="1"/>
      <protection/>
    </xf>
    <xf numFmtId="0" fontId="0" fillId="0" borderId="0" xfId="55" applyFont="1" applyBorder="1" applyAlignment="1">
      <alignment horizontal="center" vertical="center" wrapText="1"/>
      <protection/>
    </xf>
    <xf numFmtId="39" fontId="0" fillId="0" borderId="0" xfId="55" applyNumberFormat="1" applyFont="1" applyBorder="1" applyAlignment="1">
      <alignment horizontal="center" vertical="center" wrapText="1"/>
      <protection/>
    </xf>
    <xf numFmtId="2" fontId="0" fillId="0" borderId="0" xfId="55" applyNumberFormat="1" applyFont="1" applyBorder="1" applyAlignment="1" applyProtection="1" quotePrefix="1">
      <alignment horizontal="right" vertical="center" wrapText="1"/>
      <protection/>
    </xf>
    <xf numFmtId="0" fontId="0" fillId="0" borderId="0" xfId="0" applyFont="1" applyBorder="1" applyAlignment="1">
      <alignment vertical="center" wrapText="1"/>
    </xf>
    <xf numFmtId="0" fontId="0" fillId="0" borderId="0" xfId="0" applyFont="1" applyFill="1" applyBorder="1" applyAlignment="1">
      <alignment vertical="center"/>
    </xf>
    <xf numFmtId="0" fontId="0" fillId="0" borderId="0" xfId="55" applyFont="1" applyAlignment="1">
      <alignment vertical="center"/>
      <protection/>
    </xf>
    <xf numFmtId="0" fontId="1" fillId="0" borderId="13" xfId="55" applyFont="1" applyBorder="1" applyAlignment="1">
      <alignment horizontal="center" vertical="center" wrapText="1"/>
      <protection/>
    </xf>
    <xf numFmtId="0" fontId="1" fillId="0" borderId="0" xfId="0" applyFont="1" applyBorder="1" applyAlignment="1">
      <alignment vertical="center"/>
    </xf>
    <xf numFmtId="0" fontId="0" fillId="0" borderId="0" xfId="55" applyFont="1" applyFill="1" applyBorder="1" applyAlignment="1">
      <alignment horizontal="center" vertical="center" wrapText="1"/>
      <protection/>
    </xf>
    <xf numFmtId="0" fontId="0" fillId="0" borderId="0" xfId="55" applyFont="1" applyFill="1" applyBorder="1" applyAlignment="1" applyProtection="1">
      <alignment horizontal="left" vertical="center" wrapText="1"/>
      <protection/>
    </xf>
    <xf numFmtId="0" fontId="1" fillId="0" borderId="13" xfId="55" applyFont="1" applyFill="1" applyBorder="1" applyAlignment="1">
      <alignment horizontal="center" vertical="center" wrapText="1"/>
      <protection/>
    </xf>
    <xf numFmtId="0" fontId="0" fillId="0" borderId="0" xfId="55" applyFont="1" applyFill="1" applyBorder="1" applyAlignment="1" applyProtection="1">
      <alignment horizontal="center" vertical="center" wrapText="1"/>
      <protection/>
    </xf>
    <xf numFmtId="0" fontId="0" fillId="0" borderId="0" xfId="55" applyFont="1" applyFill="1" applyAlignment="1">
      <alignment vertical="center"/>
      <protection/>
    </xf>
    <xf numFmtId="0" fontId="1" fillId="0" borderId="0" xfId="55" applyFont="1" applyFill="1" applyBorder="1" applyAlignment="1">
      <alignment horizontal="center" vertical="center" wrapText="1"/>
      <protection/>
    </xf>
    <xf numFmtId="0" fontId="0" fillId="0" borderId="0" xfId="55" applyFont="1" applyFill="1" applyBorder="1" applyAlignment="1" applyProtection="1">
      <alignment horizontal="left" vertical="center" wrapText="1"/>
      <protection/>
    </xf>
    <xf numFmtId="0" fontId="0" fillId="0" borderId="0" xfId="55" applyFont="1" applyBorder="1" applyAlignment="1">
      <alignment vertical="center"/>
      <protection/>
    </xf>
    <xf numFmtId="0" fontId="0" fillId="0" borderId="0" xfId="55" applyFont="1" applyBorder="1" applyAlignment="1" applyProtection="1">
      <alignment horizontal="left" vertical="center" wrapText="1"/>
      <protection/>
    </xf>
    <xf numFmtId="0" fontId="1" fillId="0" borderId="13" xfId="55" applyFont="1" applyFill="1" applyBorder="1" applyAlignment="1" applyProtection="1">
      <alignment horizontal="center" vertical="center" wrapText="1"/>
      <protection/>
    </xf>
    <xf numFmtId="0" fontId="0" fillId="0" borderId="0" xfId="55" applyFont="1" applyBorder="1" applyAlignment="1">
      <alignment horizontal="center" vertical="center" wrapText="1"/>
      <protection/>
    </xf>
    <xf numFmtId="0" fontId="0" fillId="0" borderId="0" xfId="55" applyFont="1" applyFill="1" applyBorder="1" applyAlignment="1" applyProtection="1">
      <alignment horizontal="center" vertical="center" wrapText="1"/>
      <protection/>
    </xf>
    <xf numFmtId="0" fontId="0" fillId="0" borderId="0" xfId="0" applyFont="1" applyAlignment="1">
      <alignment vertical="center"/>
    </xf>
    <xf numFmtId="0" fontId="1" fillId="0" borderId="0" xfId="0" applyFont="1" applyBorder="1" applyAlignment="1">
      <alignment horizontal="center" vertical="center"/>
    </xf>
    <xf numFmtId="0" fontId="5" fillId="0" borderId="0" xfId="0" applyFont="1" applyBorder="1" applyAlignment="1">
      <alignment horizontal="center" vertical="center" wrapText="1"/>
    </xf>
    <xf numFmtId="4" fontId="0" fillId="0" borderId="0" xfId="55" applyNumberFormat="1" applyFont="1" applyFill="1" applyBorder="1" applyAlignment="1" applyProtection="1" quotePrefix="1">
      <alignment horizontal="right" vertical="center" wrapText="1"/>
      <protection/>
    </xf>
    <xf numFmtId="0" fontId="4" fillId="0" borderId="0" xfId="0" applyFont="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quotePrefix="1">
      <alignment horizontal="justify"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13" xfId="0" applyFont="1" applyFill="1" applyBorder="1" applyAlignment="1">
      <alignment horizontal="center" vertical="center"/>
    </xf>
    <xf numFmtId="0" fontId="5" fillId="0" borderId="19" xfId="0" applyFont="1" applyBorder="1" applyAlignment="1">
      <alignment horizontal="center" vertical="center"/>
    </xf>
    <xf numFmtId="4" fontId="1" fillId="0" borderId="0" xfId="0" applyNumberFormat="1" applyFont="1" applyBorder="1" applyAlignment="1">
      <alignment horizontal="right" vertical="center" wrapText="1"/>
    </xf>
    <xf numFmtId="0" fontId="5" fillId="0" borderId="0" xfId="0" applyFont="1" applyAlignment="1">
      <alignment vertical="center"/>
    </xf>
    <xf numFmtId="0" fontId="1" fillId="0" borderId="0" xfId="0" applyFont="1" applyFill="1" applyBorder="1" applyAlignment="1">
      <alignment horizontal="center" vertical="center"/>
    </xf>
    <xf numFmtId="4" fontId="5" fillId="0" borderId="0" xfId="0" applyNumberFormat="1" applyFont="1" applyAlignment="1">
      <alignment horizontal="left" vertical="center" wrapText="1"/>
    </xf>
    <xf numFmtId="2" fontId="4" fillId="0" borderId="0" xfId="0" applyNumberFormat="1" applyFont="1" applyAlignment="1">
      <alignment horizontal="right" vertical="center" wrapText="1"/>
    </xf>
    <xf numFmtId="2" fontId="5" fillId="0" borderId="0" xfId="0" applyNumberFormat="1" applyFont="1" applyAlignment="1">
      <alignment horizontal="right" vertical="center" wrapText="1"/>
    </xf>
    <xf numFmtId="0" fontId="4" fillId="0" borderId="0" xfId="0" applyFont="1" applyAlignment="1">
      <alignment horizontal="left" vertical="center" wrapText="1"/>
    </xf>
    <xf numFmtId="0" fontId="8" fillId="0" borderId="0" xfId="0" applyFont="1" applyAlignment="1">
      <alignment horizontal="left" vertical="center" wrapText="1"/>
    </xf>
    <xf numFmtId="4" fontId="4" fillId="0" borderId="0" xfId="71" applyNumberFormat="1" applyFont="1" applyAlignment="1">
      <alignment horizontal="right" vertical="center" wrapText="1"/>
    </xf>
    <xf numFmtId="2" fontId="0" fillId="0" borderId="0" xfId="0" applyNumberFormat="1" applyFont="1" applyBorder="1" applyAlignment="1">
      <alignment horizontal="right" vertical="center"/>
    </xf>
    <xf numFmtId="2" fontId="0" fillId="0" borderId="14" xfId="0" applyNumberFormat="1" applyFont="1" applyBorder="1" applyAlignment="1">
      <alignment horizontal="right" vertical="center"/>
    </xf>
    <xf numFmtId="4" fontId="0" fillId="0" borderId="14" xfId="71" applyNumberFormat="1" applyFont="1" applyFill="1" applyBorder="1" applyAlignment="1">
      <alignment horizontal="right" vertical="center"/>
    </xf>
    <xf numFmtId="0" fontId="0" fillId="0" borderId="0" xfId="0" applyFont="1" applyFill="1" applyBorder="1" applyAlignment="1" quotePrefix="1">
      <alignment horizontal="left" vertical="center" wrapText="1"/>
    </xf>
    <xf numFmtId="4" fontId="13" fillId="0" borderId="0" xfId="0" applyNumberFormat="1" applyFont="1" applyBorder="1" applyAlignment="1">
      <alignment horizontal="center" vertical="center" wrapText="1"/>
    </xf>
    <xf numFmtId="0" fontId="1" fillId="0" borderId="0" xfId="0" applyFont="1" applyAlignment="1">
      <alignment vertical="center"/>
    </xf>
    <xf numFmtId="4" fontId="0" fillId="0" borderId="0" xfId="71" applyNumberFormat="1" applyFont="1" applyBorder="1" applyAlignment="1">
      <alignment horizontal="right" vertical="center"/>
    </xf>
    <xf numFmtId="4" fontId="0" fillId="0" borderId="14" xfId="71" applyNumberFormat="1" applyFont="1" applyBorder="1" applyAlignment="1">
      <alignment horizontal="right" vertical="center"/>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4" fontId="1" fillId="0" borderId="0" xfId="0" applyNumberFormat="1" applyFont="1" applyAlignment="1">
      <alignment horizontal="left" vertical="center" wrapText="1"/>
    </xf>
    <xf numFmtId="2" fontId="0" fillId="0" borderId="0" xfId="0" applyNumberFormat="1" applyFont="1" applyAlignment="1">
      <alignment horizontal="right" vertical="center"/>
    </xf>
    <xf numFmtId="2" fontId="1" fillId="0" borderId="0" xfId="0" applyNumberFormat="1" applyFont="1" applyAlignment="1">
      <alignment horizontal="right" vertical="center"/>
    </xf>
    <xf numFmtId="0" fontId="2" fillId="0" borderId="0" xfId="0" applyFont="1" applyAlignment="1">
      <alignment horizontal="left" vertical="center" wrapText="1"/>
    </xf>
    <xf numFmtId="0" fontId="0" fillId="0" borderId="0" xfId="0" applyFont="1" applyAlignment="1">
      <alignment horizontal="left" vertical="center" wrapText="1"/>
    </xf>
    <xf numFmtId="9" fontId="0" fillId="0" borderId="0" xfId="58" applyFont="1" applyFill="1" applyBorder="1" applyAlignment="1">
      <alignment horizontal="left" vertical="center" wrapText="1"/>
    </xf>
    <xf numFmtId="0" fontId="1" fillId="0" borderId="14" xfId="0" applyFont="1" applyBorder="1" applyAlignment="1">
      <alignment horizontal="right" vertical="center" wrapText="1"/>
    </xf>
    <xf numFmtId="0" fontId="0" fillId="0" borderId="0" xfId="0" applyFont="1" applyFill="1" applyBorder="1" applyAlignment="1">
      <alignment horizontal="left" vertical="center" wrapText="1"/>
    </xf>
    <xf numFmtId="0" fontId="13" fillId="0" borderId="13" xfId="0" applyFont="1" applyBorder="1" applyAlignment="1">
      <alignment horizontal="center" vertical="center" wrapText="1"/>
    </xf>
    <xf numFmtId="0" fontId="13" fillId="0" borderId="0" xfId="0" applyFont="1" applyBorder="1" applyAlignment="1" quotePrefix="1">
      <alignment horizontal="left" vertical="center" wrapText="1"/>
    </xf>
    <xf numFmtId="4" fontId="4" fillId="0" borderId="0" xfId="0" applyNumberFormat="1" applyFont="1" applyAlignment="1">
      <alignment horizontal="center" vertical="center" wrapText="1"/>
    </xf>
    <xf numFmtId="0" fontId="0" fillId="0" borderId="0" xfId="0" applyAlignment="1">
      <alignment horizontal="left" vertical="center" wrapText="1"/>
    </xf>
    <xf numFmtId="4" fontId="0" fillId="0" borderId="0" xfId="0" applyNumberFormat="1" applyAlignment="1">
      <alignment horizontal="center" vertical="center" wrapText="1"/>
    </xf>
    <xf numFmtId="0" fontId="0" fillId="0" borderId="0" xfId="0" applyAlignment="1">
      <alignment horizontal="right" vertical="center" wrapText="1"/>
    </xf>
    <xf numFmtId="0" fontId="6" fillId="0" borderId="0" xfId="0" applyFont="1" applyAlignment="1">
      <alignment vertical="center"/>
    </xf>
    <xf numFmtId="9" fontId="0" fillId="0" borderId="0" xfId="58" applyFont="1" applyBorder="1" applyAlignment="1">
      <alignment horizontal="left" vertical="center" wrapText="1"/>
    </xf>
    <xf numFmtId="0" fontId="17" fillId="0" borderId="18" xfId="0" applyFont="1" applyBorder="1" applyAlignment="1">
      <alignment horizontal="center" vertical="center" wrapText="1"/>
    </xf>
    <xf numFmtId="0" fontId="6" fillId="0" borderId="19" xfId="0" applyFont="1" applyBorder="1" applyAlignment="1">
      <alignment horizontal="center" vertical="center" wrapText="1"/>
    </xf>
    <xf numFmtId="2" fontId="0" fillId="0" borderId="0" xfId="0" applyNumberFormat="1" applyFont="1" applyFill="1" applyBorder="1" applyAlignment="1">
      <alignment horizontal="right" vertical="center"/>
    </xf>
    <xf numFmtId="4" fontId="0" fillId="0" borderId="0" xfId="0" applyNumberFormat="1" applyFont="1" applyFill="1" applyBorder="1" applyAlignment="1">
      <alignment horizontal="right" vertical="center"/>
    </xf>
    <xf numFmtId="4" fontId="7" fillId="0" borderId="0" xfId="71" applyNumberFormat="1" applyFont="1" applyAlignment="1">
      <alignment horizontal="center" vertical="center" wrapText="1"/>
    </xf>
    <xf numFmtId="0" fontId="0" fillId="0" borderId="0" xfId="0" applyFont="1" applyBorder="1" applyAlignment="1">
      <alignment vertical="center" wrapText="1"/>
    </xf>
    <xf numFmtId="0" fontId="4" fillId="0" borderId="0" xfId="0" applyFont="1" applyBorder="1" applyAlignment="1">
      <alignment/>
    </xf>
    <xf numFmtId="2" fontId="5" fillId="0" borderId="0" xfId="0" applyNumberFormat="1" applyFont="1" applyBorder="1" applyAlignment="1">
      <alignment horizontal="right" vertical="top" wrapText="1"/>
    </xf>
    <xf numFmtId="4" fontId="17" fillId="0" borderId="0" xfId="71" applyNumberFormat="1" applyFont="1" applyFill="1" applyBorder="1" applyAlignment="1">
      <alignment horizontal="right" vertical="center" wrapText="1"/>
    </xf>
    <xf numFmtId="4" fontId="17" fillId="0" borderId="0" xfId="0" applyNumberFormat="1" applyFont="1" applyFill="1" applyBorder="1" applyAlignment="1">
      <alignment horizontal="center" vertical="center"/>
    </xf>
    <xf numFmtId="0" fontId="17" fillId="0" borderId="0" xfId="0" applyFont="1" applyBorder="1" applyAlignment="1">
      <alignment vertical="center" wrapText="1"/>
    </xf>
    <xf numFmtId="0" fontId="17" fillId="0" borderId="0" xfId="0" applyFont="1" applyAlignment="1">
      <alignment vertical="center"/>
    </xf>
    <xf numFmtId="0" fontId="17" fillId="0" borderId="19" xfId="0" applyFont="1" applyBorder="1" applyAlignment="1">
      <alignment horizontal="center" vertical="center" wrapText="1"/>
    </xf>
    <xf numFmtId="0" fontId="4" fillId="0" borderId="27" xfId="0" applyFont="1" applyFill="1" applyBorder="1" applyAlignment="1">
      <alignment horizontal="center" vertical="center"/>
    </xf>
    <xf numFmtId="0" fontId="13" fillId="0" borderId="30"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15" fillId="0" borderId="30" xfId="0" applyFont="1" applyFill="1" applyBorder="1" applyAlignment="1">
      <alignment horizontal="center" vertical="center" wrapText="1"/>
    </xf>
    <xf numFmtId="0" fontId="7" fillId="0" borderId="28"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37" xfId="0" applyFont="1" applyFill="1" applyBorder="1" applyAlignment="1">
      <alignment horizontal="center" vertical="center"/>
    </xf>
    <xf numFmtId="0" fontId="15" fillId="0" borderId="38" xfId="0" applyFont="1" applyFill="1" applyBorder="1" applyAlignment="1">
      <alignment horizontal="center" vertical="center" wrapText="1"/>
    </xf>
    <xf numFmtId="0" fontId="15" fillId="0" borderId="39" xfId="0" applyFont="1" applyFill="1" applyBorder="1" applyAlignment="1">
      <alignment horizontal="center" vertical="center" wrapText="1"/>
    </xf>
    <xf numFmtId="0" fontId="13" fillId="0" borderId="40" xfId="0" applyFont="1" applyFill="1" applyBorder="1" applyAlignment="1">
      <alignment horizontal="center" vertical="center"/>
    </xf>
    <xf numFmtId="0" fontId="5" fillId="0" borderId="0" xfId="0" applyFont="1" applyBorder="1" applyAlignment="1">
      <alignment/>
    </xf>
    <xf numFmtId="2" fontId="0" fillId="0" borderId="0" xfId="0" applyNumberFormat="1" applyFont="1" applyBorder="1" applyAlignment="1">
      <alignment vertical="center" wrapText="1"/>
    </xf>
    <xf numFmtId="2" fontId="0" fillId="0" borderId="14" xfId="0" applyNumberFormat="1" applyFont="1" applyBorder="1" applyAlignment="1">
      <alignment vertical="center" wrapText="1"/>
    </xf>
    <xf numFmtId="2" fontId="1" fillId="0" borderId="0" xfId="0" applyNumberFormat="1" applyFont="1" applyBorder="1" applyAlignment="1">
      <alignment vertical="center" wrapText="1"/>
    </xf>
    <xf numFmtId="2" fontId="1" fillId="0" borderId="14" xfId="0" applyNumberFormat="1" applyFont="1" applyBorder="1" applyAlignment="1">
      <alignment vertical="center" wrapText="1"/>
    </xf>
    <xf numFmtId="4" fontId="0" fillId="0" borderId="0" xfId="71" applyNumberFormat="1" applyFont="1" applyBorder="1" applyAlignment="1">
      <alignment vertical="center" wrapText="1"/>
    </xf>
    <xf numFmtId="4" fontId="0" fillId="0" borderId="14" xfId="71" applyNumberFormat="1" applyFont="1" applyBorder="1" applyAlignment="1">
      <alignment vertical="center" wrapText="1"/>
    </xf>
    <xf numFmtId="4" fontId="0" fillId="0" borderId="0" xfId="71" applyNumberFormat="1" applyFont="1" applyFill="1" applyBorder="1" applyAlignment="1">
      <alignment vertical="center" wrapText="1"/>
    </xf>
    <xf numFmtId="0" fontId="1" fillId="0" borderId="13" xfId="0" applyFont="1" applyFill="1" applyBorder="1" applyAlignment="1">
      <alignment horizontal="right" vertical="center" wrapText="1"/>
    </xf>
    <xf numFmtId="0" fontId="1" fillId="0" borderId="0" xfId="0" applyFont="1" applyFill="1" applyBorder="1" applyAlignment="1">
      <alignment horizontal="right" vertical="center" wrapText="1"/>
    </xf>
    <xf numFmtId="4" fontId="1" fillId="0" borderId="0" xfId="0" applyNumberFormat="1" applyFont="1" applyFill="1" applyBorder="1" applyAlignment="1" applyProtection="1">
      <alignment horizontal="right" vertical="center" wrapText="1"/>
      <protection locked="0"/>
    </xf>
    <xf numFmtId="0" fontId="4" fillId="0" borderId="0" xfId="0" applyFont="1" applyFill="1" applyAlignment="1">
      <alignment horizontal="right" vertical="center"/>
    </xf>
    <xf numFmtId="4" fontId="4" fillId="0" borderId="0" xfId="71" applyNumberFormat="1" applyFont="1" applyFill="1" applyAlignment="1">
      <alignment horizontal="center" vertical="center" wrapText="1"/>
    </xf>
    <xf numFmtId="0" fontId="1" fillId="0" borderId="0" xfId="0" applyFont="1" applyFill="1" applyAlignment="1">
      <alignment vertical="center"/>
    </xf>
    <xf numFmtId="0" fontId="0" fillId="34" borderId="0" xfId="0" applyFill="1" applyBorder="1" applyAlignment="1">
      <alignment wrapText="1"/>
    </xf>
    <xf numFmtId="0" fontId="7" fillId="0" borderId="0" xfId="0" applyFont="1" applyFill="1" applyAlignment="1">
      <alignment horizontal="left" vertical="center"/>
    </xf>
    <xf numFmtId="0" fontId="15" fillId="35" borderId="28" xfId="0" applyFont="1" applyFill="1" applyBorder="1" applyAlignment="1">
      <alignment horizontal="center" vertical="center" wrapText="1"/>
    </xf>
    <xf numFmtId="0" fontId="15" fillId="35" borderId="27" xfId="0" applyFont="1" applyFill="1" applyBorder="1" applyAlignment="1">
      <alignment horizontal="center" vertical="center" wrapText="1"/>
    </xf>
    <xf numFmtId="0" fontId="4" fillId="35" borderId="27" xfId="0" applyFont="1" applyFill="1" applyBorder="1" applyAlignment="1">
      <alignment horizontal="center" vertical="center"/>
    </xf>
    <xf numFmtId="0" fontId="4" fillId="35" borderId="30" xfId="0" applyFont="1" applyFill="1" applyBorder="1" applyAlignment="1">
      <alignment horizontal="center" vertical="center"/>
    </xf>
    <xf numFmtId="0" fontId="13" fillId="35" borderId="30" xfId="0" applyFont="1" applyFill="1" applyBorder="1" applyAlignment="1">
      <alignment horizontal="center" vertical="center"/>
    </xf>
    <xf numFmtId="0" fontId="13" fillId="0" borderId="41" xfId="0" applyFont="1" applyFill="1" applyBorder="1" applyAlignment="1">
      <alignment horizontal="center" vertical="center"/>
    </xf>
    <xf numFmtId="0" fontId="13" fillId="35" borderId="42" xfId="0" applyFont="1" applyFill="1" applyBorder="1" applyAlignment="1">
      <alignment horizontal="center" vertical="center"/>
    </xf>
    <xf numFmtId="0" fontId="7" fillId="0" borderId="43" xfId="0" applyFont="1" applyFill="1" applyBorder="1" applyAlignment="1">
      <alignment horizontal="center" vertical="center"/>
    </xf>
    <xf numFmtId="0" fontId="13" fillId="35" borderId="39" xfId="0" applyFont="1" applyFill="1" applyBorder="1" applyAlignment="1">
      <alignment horizontal="center" vertical="center"/>
    </xf>
    <xf numFmtId="0" fontId="7" fillId="35" borderId="27" xfId="0" applyFont="1" applyFill="1" applyBorder="1" applyAlignment="1">
      <alignment horizontal="center" vertical="center"/>
    </xf>
    <xf numFmtId="0" fontId="7" fillId="35" borderId="30" xfId="0" applyFont="1" applyFill="1" applyBorder="1" applyAlignment="1">
      <alignment horizontal="center" vertical="center"/>
    </xf>
    <xf numFmtId="0" fontId="7" fillId="35" borderId="28" xfId="0" applyFont="1" applyFill="1" applyBorder="1" applyAlignment="1">
      <alignment horizontal="center" vertical="center"/>
    </xf>
    <xf numFmtId="0" fontId="26" fillId="33" borderId="19" xfId="0" applyFont="1" applyFill="1" applyBorder="1" applyAlignment="1">
      <alignment horizontal="center" vertical="center"/>
    </xf>
    <xf numFmtId="191" fontId="25" fillId="33" borderId="19" xfId="71" applyFont="1" applyFill="1" applyBorder="1" applyAlignment="1" quotePrefix="1">
      <alignment horizontal="right" vertical="center"/>
    </xf>
    <xf numFmtId="4" fontId="25" fillId="33" borderId="29" xfId="71" applyNumberFormat="1" applyFont="1" applyFill="1" applyBorder="1" applyAlignment="1">
      <alignment horizontal="right" vertical="center"/>
    </xf>
    <xf numFmtId="2" fontId="26" fillId="0" borderId="0" xfId="0" applyNumberFormat="1" applyFont="1" applyAlignment="1">
      <alignment horizontal="right" vertical="center"/>
    </xf>
    <xf numFmtId="4" fontId="27" fillId="0" borderId="0" xfId="0" applyNumberFormat="1" applyFont="1" applyAlignment="1">
      <alignment horizontal="right" vertical="center"/>
    </xf>
    <xf numFmtId="4" fontId="27" fillId="0" borderId="0" xfId="0" applyNumberFormat="1" applyFont="1" applyAlignment="1">
      <alignment horizontal="center" vertical="center"/>
    </xf>
    <xf numFmtId="0" fontId="27" fillId="0" borderId="0" xfId="0" applyFont="1" applyAlignment="1">
      <alignment horizontal="center" vertical="center"/>
    </xf>
    <xf numFmtId="0" fontId="25" fillId="0" borderId="21" xfId="0" applyFont="1" applyBorder="1" applyAlignment="1">
      <alignment horizontal="left" vertical="center" wrapText="1"/>
    </xf>
    <xf numFmtId="0" fontId="0" fillId="0" borderId="0" xfId="0" applyBorder="1" applyAlignment="1">
      <alignment horizontal="center"/>
    </xf>
    <xf numFmtId="0" fontId="7" fillId="0" borderId="24" xfId="0" applyFont="1" applyBorder="1" applyAlignment="1">
      <alignment horizontal="center"/>
    </xf>
    <xf numFmtId="0" fontId="5" fillId="0" borderId="20" xfId="0" applyFont="1" applyBorder="1" applyAlignment="1">
      <alignment horizontal="center"/>
    </xf>
    <xf numFmtId="0" fontId="26" fillId="0" borderId="21" xfId="0" applyFont="1" applyBorder="1" applyAlignment="1">
      <alignment horizontal="center" vertical="center"/>
    </xf>
    <xf numFmtId="0" fontId="26" fillId="0" borderId="29" xfId="0" applyFont="1" applyBorder="1" applyAlignment="1">
      <alignment horizontal="center" vertical="center"/>
    </xf>
    <xf numFmtId="4" fontId="18" fillId="33" borderId="0" xfId="71" applyNumberFormat="1" applyFont="1" applyFill="1" applyBorder="1" applyAlignment="1">
      <alignment horizontal="right" vertical="center" wrapText="1"/>
    </xf>
    <xf numFmtId="0" fontId="0" fillId="0" borderId="0" xfId="0" applyFont="1" applyBorder="1" applyAlignment="1">
      <alignment horizontal="center" vertical="center"/>
    </xf>
    <xf numFmtId="0" fontId="0" fillId="0" borderId="0" xfId="0" applyFont="1" applyFill="1" applyBorder="1" applyAlignment="1">
      <alignment vertical="center" wrapText="1"/>
    </xf>
    <xf numFmtId="0" fontId="17" fillId="0" borderId="0" xfId="0" applyFont="1" applyFill="1" applyBorder="1" applyAlignment="1">
      <alignment vertical="center"/>
    </xf>
    <xf numFmtId="0" fontId="0" fillId="0" borderId="0" xfId="0" applyFont="1" applyFill="1" applyBorder="1" applyAlignment="1">
      <alignment wrapText="1"/>
    </xf>
    <xf numFmtId="4" fontId="0" fillId="0" borderId="0" xfId="0" applyNumberFormat="1" applyFont="1" applyFill="1" applyBorder="1" applyAlignment="1">
      <alignment horizontal="right" vertical="center" wrapText="1"/>
    </xf>
    <xf numFmtId="0" fontId="0" fillId="0" borderId="0" xfId="0" applyFont="1" applyAlignment="1">
      <alignment vertical="center" wrapText="1"/>
    </xf>
    <xf numFmtId="0" fontId="0" fillId="0" borderId="0" xfId="0" applyFont="1" applyAlignment="1">
      <alignment horizontal="center" vertical="center" wrapText="1"/>
    </xf>
    <xf numFmtId="4" fontId="0" fillId="0" borderId="0" xfId="0" applyNumberFormat="1" applyFont="1" applyAlignment="1">
      <alignment horizontal="right" vertical="center" wrapText="1"/>
    </xf>
    <xf numFmtId="2" fontId="1" fillId="0" borderId="0" xfId="0" applyNumberFormat="1" applyFont="1" applyBorder="1" applyAlignment="1">
      <alignment horizontal="center" vertical="center" wrapText="1"/>
    </xf>
    <xf numFmtId="0" fontId="47" fillId="0" borderId="0" xfId="52" applyBorder="1" applyAlignment="1">
      <alignment wrapText="1"/>
      <protection/>
    </xf>
    <xf numFmtId="0" fontId="56" fillId="0" borderId="0" xfId="50" applyFont="1" applyBorder="1" applyAlignment="1">
      <alignment wrapText="1"/>
      <protection/>
    </xf>
    <xf numFmtId="4" fontId="15" fillId="0" borderId="0" xfId="71" applyNumberFormat="1" applyFont="1" applyFill="1" applyBorder="1" applyAlignment="1">
      <alignment horizontal="right" vertical="center" wrapText="1"/>
    </xf>
    <xf numFmtId="4" fontId="0" fillId="0" borderId="0" xfId="71" applyNumberFormat="1" applyFont="1" applyFill="1" applyBorder="1" applyAlignment="1" applyProtection="1">
      <alignment horizontal="right" vertical="center" wrapText="1"/>
      <protection locked="0"/>
    </xf>
    <xf numFmtId="4" fontId="0" fillId="0" borderId="0" xfId="61" applyNumberFormat="1" applyFont="1" applyFill="1" applyBorder="1" applyAlignment="1">
      <alignment vertical="center" wrapText="1"/>
    </xf>
    <xf numFmtId="0" fontId="0" fillId="0" borderId="0" xfId="71" applyNumberFormat="1" applyFont="1" applyFill="1" applyBorder="1" applyAlignment="1" applyProtection="1">
      <alignment horizontal="left" vertical="center" wrapText="1"/>
      <protection locked="0"/>
    </xf>
    <xf numFmtId="4" fontId="0" fillId="0" borderId="0" xfId="71" applyNumberFormat="1" applyFont="1" applyBorder="1" applyAlignment="1">
      <alignment horizontal="right" vertical="center" wrapText="1"/>
    </xf>
    <xf numFmtId="0" fontId="1" fillId="0" borderId="0" xfId="55" applyFont="1" applyFill="1" applyBorder="1" applyAlignment="1" applyProtection="1">
      <alignment horizontal="center" vertical="center" wrapText="1"/>
      <protection/>
    </xf>
    <xf numFmtId="1" fontId="1" fillId="0" borderId="15" xfId="55" applyNumberFormat="1" applyFont="1" applyBorder="1" applyAlignment="1" applyProtection="1">
      <alignment horizontal="center" vertical="center" wrapText="1"/>
      <protection locked="0"/>
    </xf>
    <xf numFmtId="0" fontId="1" fillId="0" borderId="16" xfId="55" applyFont="1" applyBorder="1" applyAlignment="1" applyProtection="1">
      <alignment horizontal="center" vertical="center" wrapText="1"/>
      <protection locked="0"/>
    </xf>
    <xf numFmtId="4" fontId="1" fillId="0" borderId="16" xfId="71" applyNumberFormat="1" applyFont="1" applyBorder="1" applyAlignment="1" applyProtection="1">
      <alignment horizontal="center" vertical="center" wrapText="1"/>
      <protection locked="0"/>
    </xf>
    <xf numFmtId="4" fontId="1" fillId="0" borderId="17" xfId="71" applyNumberFormat="1" applyFont="1" applyBorder="1" applyAlignment="1">
      <alignment horizontal="center" vertical="center" wrapText="1"/>
    </xf>
    <xf numFmtId="4" fontId="1" fillId="0" borderId="16" xfId="71" applyNumberFormat="1" applyFont="1" applyBorder="1" applyAlignment="1" applyProtection="1">
      <alignment horizontal="right" vertical="center" wrapText="1"/>
      <protection locked="0"/>
    </xf>
    <xf numFmtId="1" fontId="1" fillId="0" borderId="13" xfId="55" applyNumberFormat="1" applyFont="1" applyBorder="1" applyAlignment="1" applyProtection="1">
      <alignment horizontal="center" vertical="center" wrapText="1"/>
      <protection locked="0"/>
    </xf>
    <xf numFmtId="4" fontId="1" fillId="0" borderId="0" xfId="55" applyNumberFormat="1" applyFont="1" applyBorder="1" applyAlignment="1" applyProtection="1">
      <alignment horizontal="center" vertical="center" wrapText="1"/>
      <protection locked="0"/>
    </xf>
    <xf numFmtId="0" fontId="1" fillId="0" borderId="0" xfId="55" applyFont="1" applyBorder="1" applyAlignment="1" applyProtection="1">
      <alignment horizontal="center" vertical="center" wrapText="1"/>
      <protection locked="0"/>
    </xf>
    <xf numFmtId="4" fontId="1" fillId="0" borderId="0" xfId="71" applyNumberFormat="1" applyFont="1" applyBorder="1" applyAlignment="1" applyProtection="1">
      <alignment horizontal="right" vertical="center" wrapText="1"/>
      <protection locked="0"/>
    </xf>
    <xf numFmtId="4" fontId="1" fillId="0" borderId="0" xfId="71" applyNumberFormat="1" applyFont="1" applyBorder="1" applyAlignment="1" applyProtection="1">
      <alignment horizontal="center" vertical="center" wrapText="1"/>
      <protection locked="0"/>
    </xf>
    <xf numFmtId="4" fontId="1" fillId="0" borderId="14" xfId="71" applyNumberFormat="1" applyFont="1" applyBorder="1" applyAlignment="1">
      <alignment horizontal="center" vertical="center" wrapText="1"/>
    </xf>
    <xf numFmtId="4" fontId="0" fillId="0" borderId="0" xfId="71" applyNumberFormat="1" applyFont="1" applyBorder="1" applyAlignment="1">
      <alignment horizontal="center" vertical="center" wrapText="1"/>
    </xf>
    <xf numFmtId="4" fontId="0" fillId="0" borderId="0" xfId="71" applyNumberFormat="1" applyFont="1" applyFill="1" applyBorder="1" applyAlignment="1" applyProtection="1">
      <alignment horizontal="left" vertical="center" wrapText="1"/>
      <protection locked="0"/>
    </xf>
    <xf numFmtId="4" fontId="0" fillId="0" borderId="0" xfId="71" applyNumberFormat="1" applyFont="1" applyFill="1" applyBorder="1" applyAlignment="1">
      <alignment vertical="center" wrapText="1"/>
    </xf>
    <xf numFmtId="0" fontId="1" fillId="0" borderId="0" xfId="55" applyFont="1" applyFill="1" applyBorder="1" applyAlignment="1">
      <alignment vertical="center" wrapText="1"/>
      <protection/>
    </xf>
    <xf numFmtId="0" fontId="0" fillId="0" borderId="0" xfId="55" applyFont="1" applyFill="1" applyBorder="1" applyAlignment="1">
      <alignment vertical="center" wrapText="1"/>
      <protection/>
    </xf>
    <xf numFmtId="4" fontId="1" fillId="33" borderId="0" xfId="54" applyNumberFormat="1" applyFont="1" applyFill="1" applyBorder="1" applyAlignment="1">
      <alignment horizontal="right" vertical="center" wrapText="1"/>
      <protection/>
    </xf>
    <xf numFmtId="4" fontId="17" fillId="33" borderId="23" xfId="71" applyNumberFormat="1" applyFont="1" applyFill="1" applyBorder="1" applyAlignment="1">
      <alignment horizontal="right" vertical="center" wrapText="1"/>
    </xf>
    <xf numFmtId="4" fontId="28" fillId="33" borderId="14" xfId="54" applyNumberFormat="1" applyFont="1" applyFill="1" applyBorder="1" applyAlignment="1">
      <alignment horizontal="right" vertical="center" wrapText="1"/>
      <protection/>
    </xf>
    <xf numFmtId="4" fontId="28" fillId="33" borderId="44" xfId="54" applyNumberFormat="1" applyFont="1" applyFill="1" applyBorder="1" applyAlignment="1">
      <alignment horizontal="right" vertical="center" wrapText="1"/>
      <protection/>
    </xf>
    <xf numFmtId="4" fontId="1" fillId="33" borderId="24" xfId="54" applyNumberFormat="1" applyFont="1" applyFill="1" applyBorder="1" applyAlignment="1">
      <alignment horizontal="right" vertical="center" wrapText="1"/>
      <protection/>
    </xf>
    <xf numFmtId="4" fontId="28" fillId="33" borderId="45" xfId="54" applyNumberFormat="1" applyFont="1" applyFill="1" applyBorder="1" applyAlignment="1">
      <alignment horizontal="right" vertical="center" wrapText="1"/>
      <protection/>
    </xf>
    <xf numFmtId="4" fontId="28" fillId="33" borderId="25" xfId="54" applyNumberFormat="1" applyFont="1" applyFill="1" applyBorder="1" applyAlignment="1">
      <alignment horizontal="right" vertical="center" wrapText="1"/>
      <protection/>
    </xf>
    <xf numFmtId="4" fontId="17" fillId="33" borderId="46" xfId="54" applyNumberFormat="1" applyFont="1" applyFill="1" applyBorder="1" applyAlignment="1">
      <alignment horizontal="right" vertical="center" wrapText="1"/>
      <protection/>
    </xf>
    <xf numFmtId="0" fontId="6" fillId="33" borderId="19" xfId="54" applyFont="1" applyFill="1" applyBorder="1" applyAlignment="1">
      <alignment horizontal="center" vertical="center" wrapText="1"/>
      <protection/>
    </xf>
    <xf numFmtId="4" fontId="6" fillId="33" borderId="19" xfId="54" applyNumberFormat="1" applyFont="1" applyFill="1" applyBorder="1" applyAlignment="1">
      <alignment horizontal="center" vertical="center" wrapText="1"/>
      <protection/>
    </xf>
    <xf numFmtId="0" fontId="6" fillId="33" borderId="19" xfId="54" applyFont="1" applyFill="1" applyBorder="1" applyAlignment="1">
      <alignment horizontal="right" vertical="center"/>
      <protection/>
    </xf>
    <xf numFmtId="0" fontId="66" fillId="0" borderId="0" xfId="50" applyFont="1" applyBorder="1" applyAlignment="1">
      <alignment vertical="center" wrapText="1"/>
      <protection/>
    </xf>
    <xf numFmtId="2" fontId="66" fillId="0" borderId="0" xfId="50" applyNumberFormat="1" applyFont="1" applyBorder="1" applyAlignment="1">
      <alignment vertical="center" wrapText="1"/>
      <protection/>
    </xf>
    <xf numFmtId="4" fontId="0" fillId="0" borderId="0" xfId="0" applyNumberFormat="1" applyFont="1" applyBorder="1" applyAlignment="1">
      <alignment horizontal="right" vertical="center" wrapText="1"/>
    </xf>
    <xf numFmtId="0" fontId="0" fillId="0" borderId="0" xfId="0" applyFont="1" applyFill="1" applyBorder="1" applyAlignment="1" applyProtection="1">
      <alignment horizontal="center" vertical="center" wrapText="1"/>
      <protection locked="0"/>
    </xf>
    <xf numFmtId="0" fontId="66" fillId="0" borderId="0" xfId="50" applyFont="1" applyBorder="1" applyAlignment="1">
      <alignment wrapText="1"/>
      <protection/>
    </xf>
    <xf numFmtId="0" fontId="1" fillId="0" borderId="47" xfId="0" applyFont="1" applyFill="1" applyBorder="1" applyAlignment="1">
      <alignment horizontal="center" vertical="center" wrapText="1"/>
    </xf>
    <xf numFmtId="4" fontId="29" fillId="0" borderId="0" xfId="71" applyNumberFormat="1" applyFont="1" applyBorder="1" applyAlignment="1">
      <alignment horizontal="center" vertical="center" wrapText="1"/>
    </xf>
    <xf numFmtId="2" fontId="66" fillId="0" borderId="0" xfId="50" applyNumberFormat="1" applyFont="1" applyBorder="1" applyAlignment="1">
      <alignment wrapText="1"/>
      <protection/>
    </xf>
    <xf numFmtId="0" fontId="66" fillId="0" borderId="0" xfId="50" applyFont="1" applyBorder="1" applyAlignment="1">
      <alignment horizontal="center" wrapText="1"/>
      <protection/>
    </xf>
    <xf numFmtId="0" fontId="0" fillId="0" borderId="0" xfId="0" applyFont="1" applyBorder="1" applyAlignment="1">
      <alignment horizontal="center" wrapText="1"/>
    </xf>
    <xf numFmtId="0" fontId="0" fillId="0" borderId="0" xfId="71" applyNumberFormat="1" applyFont="1" applyFill="1" applyBorder="1" applyAlignment="1">
      <alignment horizontal="center" vertical="center" wrapText="1"/>
    </xf>
    <xf numFmtId="0" fontId="65" fillId="0" borderId="0" xfId="52" applyFont="1" applyBorder="1" applyAlignment="1">
      <alignment horizontal="center" wrapText="1"/>
      <protection/>
    </xf>
    <xf numFmtId="4" fontId="1" fillId="0" borderId="47" xfId="55" applyNumberFormat="1" applyFont="1" applyBorder="1" applyAlignment="1" applyProtection="1">
      <alignment horizontal="center" vertical="center" wrapText="1"/>
      <protection locked="0"/>
    </xf>
    <xf numFmtId="4" fontId="1" fillId="0" borderId="15" xfId="0" applyNumberFormat="1" applyFont="1" applyBorder="1" applyAlignment="1">
      <alignment horizontal="center" vertical="center" wrapText="1"/>
    </xf>
    <xf numFmtId="4" fontId="1" fillId="0" borderId="16" xfId="0" applyNumberFormat="1" applyFont="1" applyBorder="1" applyAlignment="1">
      <alignment horizontal="center" vertical="center" wrapText="1"/>
    </xf>
    <xf numFmtId="0" fontId="66" fillId="0" borderId="0" xfId="50" applyFont="1" applyBorder="1" applyAlignment="1">
      <alignment horizontal="center" vertical="center" wrapText="1"/>
      <protection/>
    </xf>
    <xf numFmtId="0" fontId="65" fillId="0" borderId="0" xfId="52" applyFont="1" applyBorder="1" applyAlignment="1">
      <alignment horizontal="center" vertical="center" wrapText="1"/>
      <protection/>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2" fontId="1" fillId="0" borderId="16" xfId="0" applyNumberFormat="1" applyFont="1" applyBorder="1" applyAlignment="1">
      <alignment horizontal="center" vertical="center" wrapText="1"/>
    </xf>
    <xf numFmtId="2" fontId="1" fillId="0" borderId="17" xfId="0" applyNumberFormat="1" applyFont="1" applyBorder="1" applyAlignment="1">
      <alignment horizontal="center" vertical="center" wrapText="1"/>
    </xf>
    <xf numFmtId="0" fontId="67" fillId="0" borderId="0" xfId="0" applyFont="1" applyFill="1" applyBorder="1" applyAlignment="1">
      <alignment vertical="center" wrapText="1"/>
    </xf>
    <xf numFmtId="4" fontId="1" fillId="0" borderId="0" xfId="71" applyNumberFormat="1" applyFont="1" applyFill="1" applyAlignment="1">
      <alignment horizontal="center" vertical="center" wrapText="1"/>
    </xf>
    <xf numFmtId="4" fontId="0" fillId="0" borderId="0" xfId="0" applyNumberFormat="1" applyFont="1" applyBorder="1" applyAlignment="1">
      <alignment horizontal="center" vertical="center" wrapText="1"/>
    </xf>
    <xf numFmtId="4" fontId="0" fillId="0" borderId="0" xfId="71" applyNumberFormat="1" applyFont="1" applyBorder="1" applyAlignment="1">
      <alignment horizontal="center" vertical="top" wrapText="1"/>
    </xf>
    <xf numFmtId="0" fontId="0" fillId="0" borderId="0" xfId="0" applyFont="1" applyFill="1" applyBorder="1" applyAlignment="1">
      <alignment horizontal="center" vertical="top"/>
    </xf>
    <xf numFmtId="0" fontId="1" fillId="0" borderId="21" xfId="0" applyFont="1" applyBorder="1" applyAlignment="1">
      <alignment horizontal="center" vertical="center"/>
    </xf>
    <xf numFmtId="4" fontId="0" fillId="33" borderId="0" xfId="71" applyNumberFormat="1" applyFont="1" applyFill="1" applyBorder="1" applyAlignment="1">
      <alignment horizontal="center" vertical="center" wrapText="1"/>
    </xf>
    <xf numFmtId="4" fontId="65" fillId="0" borderId="0" xfId="52" applyNumberFormat="1" applyFont="1" applyBorder="1" applyAlignment="1">
      <alignment horizontal="center" wrapText="1"/>
      <protection/>
    </xf>
    <xf numFmtId="0" fontId="66" fillId="0" borderId="0" xfId="50" applyFont="1" applyFill="1" applyBorder="1" applyAlignment="1">
      <alignment horizontal="center" wrapText="1"/>
      <protection/>
    </xf>
    <xf numFmtId="2" fontId="1" fillId="0" borderId="21" xfId="0" applyNumberFormat="1" applyFont="1" applyBorder="1" applyAlignment="1">
      <alignment horizontal="center" vertical="center" wrapText="1"/>
    </xf>
    <xf numFmtId="2" fontId="1" fillId="0" borderId="29" xfId="0" applyNumberFormat="1" applyFont="1" applyBorder="1" applyAlignment="1">
      <alignment horizontal="center" vertical="center" wrapText="1"/>
    </xf>
    <xf numFmtId="0" fontId="1" fillId="0" borderId="0" xfId="0" applyFont="1" applyBorder="1" applyAlignment="1">
      <alignment horizontal="right" vertical="center" wrapText="1"/>
    </xf>
    <xf numFmtId="2" fontId="1" fillId="0" borderId="14" xfId="0" applyNumberFormat="1" applyFont="1" applyBorder="1" applyAlignment="1">
      <alignment horizontal="center" vertical="center" wrapText="1"/>
    </xf>
    <xf numFmtId="0" fontId="56" fillId="0" borderId="0" xfId="50" applyFont="1" applyBorder="1" applyAlignment="1">
      <alignment horizontal="center" wrapText="1"/>
      <protection/>
    </xf>
    <xf numFmtId="0" fontId="0" fillId="0" borderId="0" xfId="51" applyFont="1" applyFill="1" applyBorder="1" applyAlignment="1">
      <alignment horizontal="center" vertical="center" wrapText="1"/>
      <protection/>
    </xf>
    <xf numFmtId="0" fontId="0" fillId="0" borderId="0" xfId="0" applyBorder="1" applyAlignment="1">
      <alignment horizontal="center" vertical="center" wrapText="1"/>
    </xf>
    <xf numFmtId="0" fontId="17" fillId="0" borderId="0" xfId="0" applyFont="1" applyFill="1" applyBorder="1" applyAlignment="1">
      <alignment horizontal="center" vertical="center" wrapText="1"/>
    </xf>
    <xf numFmtId="0" fontId="1" fillId="0" borderId="0" xfId="71" applyNumberFormat="1" applyFont="1" applyFill="1" applyBorder="1" applyAlignment="1">
      <alignment horizontal="center" vertical="center" wrapText="1"/>
    </xf>
    <xf numFmtId="191" fontId="1" fillId="0" borderId="0" xfId="71" applyFont="1" applyFill="1" applyBorder="1" applyAlignment="1">
      <alignment horizontal="left" vertical="center" wrapText="1"/>
    </xf>
    <xf numFmtId="0" fontId="0" fillId="0" borderId="0" xfId="0" applyFont="1" applyBorder="1" applyAlignment="1">
      <alignment vertical="center"/>
    </xf>
    <xf numFmtId="0" fontId="1" fillId="0" borderId="0" xfId="55" applyFont="1" applyBorder="1" applyAlignment="1" applyProtection="1">
      <alignment horizontal="center" vertical="center" wrapText="1"/>
      <protection/>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18" fillId="33" borderId="24" xfId="0" applyFont="1" applyFill="1" applyBorder="1" applyAlignment="1">
      <alignment horizontal="center" vertical="center" wrapText="1"/>
    </xf>
    <xf numFmtId="4" fontId="24" fillId="33" borderId="24" xfId="71" applyNumberFormat="1" applyFont="1" applyFill="1" applyBorder="1" applyAlignment="1">
      <alignment horizontal="center" vertical="center" wrapText="1"/>
    </xf>
    <xf numFmtId="4" fontId="18" fillId="33" borderId="24" xfId="71" applyNumberFormat="1" applyFont="1" applyFill="1" applyBorder="1" applyAlignment="1">
      <alignment horizontal="right" vertical="center" wrapText="1"/>
    </xf>
    <xf numFmtId="0" fontId="17" fillId="0" borderId="13" xfId="0" applyFont="1" applyFill="1" applyBorder="1" applyAlignment="1">
      <alignment horizontal="center" vertical="center" wrapText="1"/>
    </xf>
    <xf numFmtId="0" fontId="9" fillId="0" borderId="18" xfId="0" applyFont="1" applyFill="1" applyBorder="1" applyAlignment="1">
      <alignment horizontal="center" vertical="center" wrapText="1"/>
    </xf>
    <xf numFmtId="4" fontId="28" fillId="33" borderId="25" xfId="71" applyNumberFormat="1" applyFont="1" applyFill="1" applyBorder="1" applyAlignment="1">
      <alignment horizontal="right" vertical="center" wrapText="1"/>
    </xf>
    <xf numFmtId="3" fontId="1" fillId="0" borderId="0" xfId="71" applyNumberFormat="1" applyFont="1" applyFill="1" applyBorder="1" applyAlignment="1">
      <alignment horizontal="right" vertical="center" wrapText="1"/>
    </xf>
    <xf numFmtId="0" fontId="7" fillId="0" borderId="0" xfId="0" applyFont="1" applyBorder="1" applyAlignment="1">
      <alignment horizontal="center" vertical="center" wrapText="1"/>
    </xf>
    <xf numFmtId="0" fontId="1" fillId="36" borderId="0" xfId="71" applyNumberFormat="1" applyFont="1" applyFill="1" applyBorder="1" applyAlignment="1">
      <alignment horizontal="center" vertical="center" wrapText="1"/>
    </xf>
    <xf numFmtId="0" fontId="9" fillId="0" borderId="13" xfId="0" applyFont="1" applyBorder="1" applyAlignment="1">
      <alignment horizontal="center" vertical="center" wrapText="1"/>
    </xf>
    <xf numFmtId="0" fontId="7" fillId="0" borderId="19" xfId="0" applyFont="1" applyBorder="1" applyAlignment="1">
      <alignment horizontal="center" vertical="center" wrapText="1"/>
    </xf>
    <xf numFmtId="0" fontId="5" fillId="0" borderId="13" xfId="0" applyFont="1" applyBorder="1" applyAlignment="1">
      <alignment horizontal="center" vertical="center" wrapText="1"/>
    </xf>
    <xf numFmtId="4" fontId="1" fillId="0" borderId="17" xfId="62" applyNumberFormat="1" applyFont="1" applyBorder="1" applyAlignment="1">
      <alignment horizontal="center" vertical="center" wrapText="1"/>
    </xf>
    <xf numFmtId="0" fontId="9" fillId="0" borderId="18" xfId="0" applyFont="1" applyBorder="1" applyAlignment="1">
      <alignment horizontal="center" vertical="center" wrapText="1"/>
    </xf>
    <xf numFmtId="4" fontId="0" fillId="0" borderId="0" xfId="0" applyNumberFormat="1" applyFont="1" applyFill="1" applyBorder="1" applyAlignment="1" applyProtection="1">
      <alignment horizontal="left" vertical="center" wrapText="1"/>
      <protection locked="0"/>
    </xf>
    <xf numFmtId="0" fontId="0" fillId="0" borderId="0" xfId="0" applyNumberFormat="1" applyFont="1" applyFill="1" applyBorder="1" applyAlignment="1">
      <alignment horizontal="center" vertical="center"/>
    </xf>
    <xf numFmtId="4" fontId="1" fillId="0" borderId="16" xfId="62" applyNumberFormat="1" applyFont="1" applyBorder="1" applyAlignment="1">
      <alignment horizontal="center" vertical="center" wrapText="1"/>
    </xf>
    <xf numFmtId="0" fontId="56" fillId="0" borderId="0" xfId="50" applyFont="1" applyBorder="1" applyAlignment="1">
      <alignment horizontal="center" vertical="center" wrapText="1"/>
      <protection/>
    </xf>
    <xf numFmtId="4" fontId="1" fillId="0" borderId="16" xfId="62" applyNumberFormat="1" applyFont="1" applyBorder="1" applyAlignment="1">
      <alignment horizontal="right" vertical="center" wrapText="1"/>
    </xf>
    <xf numFmtId="0" fontId="22" fillId="0" borderId="0" xfId="71" applyNumberFormat="1" applyFont="1" applyFill="1" applyBorder="1" applyAlignment="1">
      <alignment horizontal="center" vertical="center" wrapText="1"/>
    </xf>
    <xf numFmtId="0" fontId="13" fillId="0" borderId="0" xfId="71" applyNumberFormat="1" applyFont="1" applyFill="1" applyBorder="1" applyAlignment="1">
      <alignment horizontal="center" vertical="center" wrapText="1"/>
    </xf>
    <xf numFmtId="191" fontId="1" fillId="0" borderId="0" xfId="71" applyNumberFormat="1" applyFont="1" applyBorder="1" applyAlignment="1">
      <alignment horizontal="right" vertical="center" wrapText="1"/>
    </xf>
    <xf numFmtId="0" fontId="56" fillId="0" borderId="0" xfId="50" applyFont="1" applyFill="1" applyBorder="1" applyAlignment="1">
      <alignment horizontal="center" wrapText="1"/>
      <protection/>
    </xf>
    <xf numFmtId="4" fontId="1" fillId="33" borderId="0" xfId="71" applyNumberFormat="1" applyFont="1" applyFill="1" applyBorder="1" applyAlignment="1">
      <alignment horizontal="center" vertical="center" wrapText="1"/>
    </xf>
    <xf numFmtId="2" fontId="66" fillId="0" borderId="0" xfId="50" applyNumberFormat="1" applyFont="1" applyFill="1" applyBorder="1" applyAlignment="1">
      <alignment vertical="center" wrapText="1"/>
      <protection/>
    </xf>
    <xf numFmtId="2" fontId="13" fillId="0" borderId="0" xfId="0" applyNumberFormat="1" applyFont="1" applyBorder="1" applyAlignment="1">
      <alignment horizontal="right" vertical="center" wrapText="1"/>
    </xf>
    <xf numFmtId="2" fontId="0" fillId="0" borderId="0" xfId="71" applyNumberFormat="1" applyFont="1" applyBorder="1" applyAlignment="1" applyProtection="1">
      <alignment horizontal="right" vertical="center" wrapText="1"/>
      <protection locked="0"/>
    </xf>
    <xf numFmtId="2" fontId="0" fillId="0" borderId="0" xfId="0" applyNumberFormat="1" applyFont="1" applyFill="1" applyBorder="1" applyAlignment="1">
      <alignment horizontal="right" vertical="center" wrapText="1"/>
    </xf>
    <xf numFmtId="2" fontId="15" fillId="0" borderId="0" xfId="0" applyNumberFormat="1" applyFont="1" applyBorder="1" applyAlignment="1">
      <alignment horizontal="right" vertical="center" wrapText="1"/>
    </xf>
    <xf numFmtId="4" fontId="4" fillId="0" borderId="0" xfId="0" applyNumberFormat="1" applyFont="1" applyFill="1" applyBorder="1" applyAlignment="1">
      <alignment horizontal="right" vertical="center" wrapText="1"/>
    </xf>
    <xf numFmtId="4" fontId="22" fillId="0" borderId="0" xfId="0" applyNumberFormat="1" applyFont="1" applyFill="1" applyBorder="1" applyAlignment="1">
      <alignment horizontal="right" vertical="center"/>
    </xf>
    <xf numFmtId="4" fontId="0" fillId="0" borderId="0" xfId="0" applyNumberFormat="1" applyFont="1" applyFill="1" applyBorder="1" applyAlignment="1">
      <alignment horizontal="right" vertical="center" wrapText="1"/>
    </xf>
    <xf numFmtId="4" fontId="0" fillId="0" borderId="0" xfId="71" applyNumberFormat="1" applyFont="1" applyFill="1" applyBorder="1" applyAlignment="1">
      <alignment horizontal="right" vertical="center"/>
    </xf>
    <xf numFmtId="39" fontId="0" fillId="0" borderId="0" xfId="55" applyNumberFormat="1" applyFont="1" applyBorder="1" applyAlignment="1" applyProtection="1">
      <alignment horizontal="right" vertical="center" wrapText="1"/>
      <protection/>
    </xf>
    <xf numFmtId="39" fontId="0" fillId="0" borderId="0" xfId="55" applyNumberFormat="1" applyFont="1" applyFill="1" applyBorder="1" applyAlignment="1" applyProtection="1">
      <alignment horizontal="right" vertical="center" wrapText="1"/>
      <protection/>
    </xf>
    <xf numFmtId="0" fontId="0" fillId="0" borderId="0" xfId="55" applyFont="1" applyBorder="1" applyAlignment="1">
      <alignment horizontal="right" vertical="center"/>
      <protection/>
    </xf>
    <xf numFmtId="4" fontId="0" fillId="0" borderId="0" xfId="62" applyNumberFormat="1" applyFont="1" applyFill="1" applyBorder="1" applyAlignment="1">
      <alignment horizontal="right" vertical="center" wrapText="1"/>
    </xf>
    <xf numFmtId="2" fontId="0" fillId="0" borderId="0" xfId="0" applyNumberFormat="1" applyBorder="1" applyAlignment="1">
      <alignment horizontal="right" vertical="center" wrapText="1"/>
    </xf>
    <xf numFmtId="4" fontId="1" fillId="36" borderId="14" xfId="71" applyNumberFormat="1" applyFont="1" applyFill="1" applyBorder="1" applyAlignment="1">
      <alignment horizontal="right" vertical="center" wrapText="1"/>
    </xf>
    <xf numFmtId="4" fontId="28" fillId="33" borderId="24" xfId="54" applyNumberFormat="1" applyFont="1" applyFill="1" applyBorder="1" applyAlignment="1">
      <alignment horizontal="right" vertical="center" wrapText="1"/>
      <protection/>
    </xf>
    <xf numFmtId="4" fontId="17" fillId="33" borderId="19" xfId="71" applyNumberFormat="1" applyFont="1" applyFill="1" applyBorder="1" applyAlignment="1">
      <alignment horizontal="right" vertical="center" wrapText="1"/>
    </xf>
    <xf numFmtId="4" fontId="0" fillId="0" borderId="0" xfId="55" applyNumberFormat="1" applyFont="1" applyBorder="1" applyAlignment="1" applyProtection="1">
      <alignment horizontal="right" vertical="center" wrapText="1"/>
      <protection/>
    </xf>
    <xf numFmtId="4" fontId="0" fillId="0" borderId="0" xfId="55" applyNumberFormat="1" applyFont="1" applyFill="1" applyBorder="1" applyAlignment="1" applyProtection="1">
      <alignment horizontal="right" vertical="center" wrapText="1"/>
      <protection/>
    </xf>
    <xf numFmtId="2" fontId="0" fillId="0" borderId="0" xfId="55" applyNumberFormat="1" applyFont="1" applyFill="1" applyBorder="1" applyAlignment="1" applyProtection="1" quotePrefix="1">
      <alignment horizontal="right" vertical="center" wrapText="1"/>
      <protection/>
    </xf>
    <xf numFmtId="0" fontId="0" fillId="0" borderId="0" xfId="0" applyFont="1" applyBorder="1" applyAlignment="1">
      <alignment horizontal="center" vertical="center" wrapText="1"/>
    </xf>
    <xf numFmtId="4" fontId="28" fillId="33" borderId="0" xfId="54" applyNumberFormat="1" applyFont="1" applyFill="1" applyBorder="1" applyAlignment="1">
      <alignment horizontal="right" vertical="center" wrapText="1"/>
      <protection/>
    </xf>
    <xf numFmtId="4" fontId="22" fillId="0" borderId="14" xfId="71" applyNumberFormat="1" applyFont="1" applyFill="1" applyBorder="1" applyAlignment="1">
      <alignment horizontal="right" vertical="center" wrapText="1"/>
    </xf>
    <xf numFmtId="0" fontId="0" fillId="0" borderId="14" xfId="0" applyFont="1" applyFill="1" applyBorder="1" applyAlignment="1">
      <alignment vertical="center"/>
    </xf>
    <xf numFmtId="4" fontId="13" fillId="0" borderId="14" xfId="71" applyNumberFormat="1" applyFont="1" applyFill="1" applyBorder="1" applyAlignment="1">
      <alignment horizontal="right" vertical="center" wrapText="1"/>
    </xf>
    <xf numFmtId="0" fontId="66" fillId="0" borderId="0" xfId="53" applyFont="1" applyBorder="1" applyAlignment="1">
      <alignment horizontal="center" vertical="center" wrapText="1"/>
      <protection/>
    </xf>
    <xf numFmtId="4" fontId="19" fillId="0" borderId="10" xfId="71" applyNumberFormat="1" applyFont="1" applyBorder="1" applyAlignment="1">
      <alignment horizontal="right" vertical="center"/>
    </xf>
    <xf numFmtId="4" fontId="19" fillId="0" borderId="48" xfId="71" applyNumberFormat="1" applyFont="1" applyBorder="1" applyAlignment="1">
      <alignment horizontal="right" vertical="center"/>
    </xf>
    <xf numFmtId="4" fontId="17" fillId="0" borderId="23" xfId="71" applyNumberFormat="1" applyFont="1" applyFill="1" applyBorder="1" applyAlignment="1">
      <alignment horizontal="right" vertical="center" wrapText="1"/>
    </xf>
    <xf numFmtId="0" fontId="17" fillId="0" borderId="49" xfId="0" applyFont="1" applyBorder="1" applyAlignment="1" quotePrefix="1">
      <alignment horizontal="center"/>
    </xf>
    <xf numFmtId="0" fontId="17" fillId="0" borderId="50" xfId="0" applyFont="1" applyBorder="1" applyAlignment="1">
      <alignment horizontal="center"/>
    </xf>
    <xf numFmtId="0" fontId="17" fillId="0" borderId="22" xfId="0" applyFont="1" applyBorder="1" applyAlignment="1">
      <alignment horizontal="center"/>
    </xf>
    <xf numFmtId="0" fontId="17" fillId="0" borderId="49" xfId="0" applyFont="1" applyBorder="1" applyAlignment="1">
      <alignment horizontal="center" vertical="center"/>
    </xf>
    <xf numFmtId="0" fontId="0" fillId="0" borderId="22" xfId="0" applyBorder="1" applyAlignment="1">
      <alignment horizontal="center" vertical="center"/>
    </xf>
    <xf numFmtId="0" fontId="17" fillId="0" borderId="18" xfId="0" applyFont="1" applyBorder="1" applyAlignment="1">
      <alignment horizontal="center" vertical="center"/>
    </xf>
    <xf numFmtId="0" fontId="17" fillId="0" borderId="23" xfId="0" applyFont="1" applyBorder="1" applyAlignment="1">
      <alignment horizontal="center" vertical="center"/>
    </xf>
    <xf numFmtId="0" fontId="17" fillId="0" borderId="50" xfId="0" applyFont="1" applyBorder="1" applyAlignment="1" quotePrefix="1">
      <alignment horizontal="center"/>
    </xf>
    <xf numFmtId="0" fontId="18" fillId="0" borderId="10" xfId="0" applyFont="1" applyBorder="1" applyAlignment="1">
      <alignment horizontal="center" vertical="center"/>
    </xf>
    <xf numFmtId="0" fontId="24" fillId="0" borderId="48" xfId="0" applyFont="1" applyBorder="1" applyAlignment="1">
      <alignment horizontal="center" vertical="center"/>
    </xf>
    <xf numFmtId="0" fontId="18" fillId="0" borderId="11" xfId="0" applyFont="1" applyBorder="1" applyAlignment="1">
      <alignment horizontal="center" vertical="center"/>
    </xf>
    <xf numFmtId="0" fontId="17" fillId="0" borderId="10" xfId="0" applyFont="1" applyBorder="1" applyAlignment="1">
      <alignment vertical="center" wrapText="1"/>
    </xf>
    <xf numFmtId="0" fontId="0" fillId="0" borderId="48" xfId="0" applyBorder="1" applyAlignment="1">
      <alignment vertical="center" wrapText="1"/>
    </xf>
    <xf numFmtId="0" fontId="17" fillId="0" borderId="11" xfId="0" applyFont="1" applyBorder="1" applyAlignment="1">
      <alignment horizontal="left" vertical="center" wrapText="1"/>
    </xf>
    <xf numFmtId="0" fontId="0" fillId="0" borderId="48" xfId="0" applyBorder="1" applyAlignment="1">
      <alignment horizontal="left" vertical="center" wrapText="1"/>
    </xf>
    <xf numFmtId="0" fontId="17" fillId="0" borderId="10" xfId="0" applyFont="1" applyBorder="1" applyAlignment="1">
      <alignment horizontal="left" vertical="center" wrapText="1"/>
    </xf>
    <xf numFmtId="0" fontId="24" fillId="0" borderId="11" xfId="0" applyFont="1" applyBorder="1" applyAlignment="1">
      <alignment horizontal="center" vertical="center"/>
    </xf>
    <xf numFmtId="0" fontId="17" fillId="0" borderId="48" xfId="0" applyFont="1" applyBorder="1" applyAlignment="1">
      <alignment vertical="center" wrapText="1"/>
    </xf>
    <xf numFmtId="0" fontId="0" fillId="0" borderId="11" xfId="0" applyBorder="1" applyAlignment="1">
      <alignment vertical="center" wrapText="1"/>
    </xf>
    <xf numFmtId="4" fontId="0" fillId="0" borderId="14" xfId="0" applyNumberFormat="1" applyFont="1" applyBorder="1" applyAlignment="1">
      <alignment horizontal="right" vertical="center" wrapText="1"/>
    </xf>
    <xf numFmtId="0" fontId="0" fillId="0" borderId="14" xfId="0" applyBorder="1" applyAlignment="1">
      <alignment horizontal="right" vertical="center" wrapText="1"/>
    </xf>
    <xf numFmtId="0" fontId="1" fillId="0" borderId="13" xfId="0" applyFont="1" applyBorder="1" applyAlignment="1">
      <alignment horizontal="center" vertical="center" wrapText="1"/>
    </xf>
    <xf numFmtId="0" fontId="0" fillId="0" borderId="13" xfId="0"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4" fontId="0" fillId="0" borderId="0" xfId="0" applyNumberFormat="1" applyFont="1" applyBorder="1" applyAlignment="1">
      <alignment horizontal="right" vertical="center" wrapText="1"/>
    </xf>
    <xf numFmtId="0" fontId="0" fillId="0" borderId="0" xfId="0" applyBorder="1" applyAlignment="1">
      <alignment horizontal="right" vertical="center" wrapText="1"/>
    </xf>
    <xf numFmtId="4" fontId="0" fillId="0" borderId="0" xfId="0" applyNumberFormat="1" applyFont="1" applyFill="1" applyBorder="1" applyAlignment="1">
      <alignment horizontal="right" vertical="center" wrapText="1"/>
    </xf>
    <xf numFmtId="0" fontId="0" fillId="0" borderId="0" xfId="0" applyFill="1" applyBorder="1" applyAlignment="1">
      <alignment horizontal="right" vertical="center" wrapText="1"/>
    </xf>
  </cellXfs>
  <cellStyles count="5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 2 2" xfId="51"/>
    <cellStyle name="Normal 3" xfId="52"/>
    <cellStyle name="Normal 3 2" xfId="53"/>
    <cellStyle name="Normal 4" xfId="54"/>
    <cellStyle name="Normal_Caragua1" xfId="55"/>
    <cellStyle name="Nota" xfId="56"/>
    <cellStyle name="Nota 2" xfId="57"/>
    <cellStyle name="Percent" xfId="58"/>
    <cellStyle name="Saída" xfId="59"/>
    <cellStyle name="Comma [0]" xfId="60"/>
    <cellStyle name="Separador de milhares_implant eletr" xfId="61"/>
    <cellStyle name="Separador de milhares_Implantação" xfId="62"/>
    <cellStyle name="Texto de Aviso" xfId="63"/>
    <cellStyle name="Texto Explicativo" xfId="64"/>
    <cellStyle name="Título" xfId="65"/>
    <cellStyle name="Título 1" xfId="66"/>
    <cellStyle name="Título 2" xfId="67"/>
    <cellStyle name="Título 3" xfId="68"/>
    <cellStyle name="Título 4" xfId="69"/>
    <cellStyle name="Total" xfId="70"/>
    <cellStyle name="Comma"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1"/>
  <dimension ref="A1:AQ38"/>
  <sheetViews>
    <sheetView showGridLines="0" showZeros="0" tabSelected="1" view="pageBreakPreview" zoomScale="70" zoomScaleSheetLayoutView="70" workbookViewId="0" topLeftCell="A1">
      <selection activeCell="AM37" sqref="AM37"/>
    </sheetView>
  </sheetViews>
  <sheetFormatPr defaultColWidth="11.421875" defaultRowHeight="12.75"/>
  <cols>
    <col min="1" max="1" width="5.28125" style="0" customWidth="1"/>
    <col min="2" max="2" width="45.7109375" style="70" customWidth="1"/>
    <col min="3" max="38" width="4.7109375" style="1" customWidth="1"/>
    <col min="39" max="39" width="31.7109375" style="32" customWidth="1"/>
    <col min="40" max="40" width="30.8515625" style="6" customWidth="1"/>
    <col min="41" max="41" width="16.421875" style="2" customWidth="1"/>
    <col min="42" max="43" width="11.421875" style="2" customWidth="1"/>
  </cols>
  <sheetData>
    <row r="1" spans="1:43" s="7" customFormat="1" ht="20.25" customHeight="1">
      <c r="A1" s="529" t="s">
        <v>714</v>
      </c>
      <c r="B1" s="530"/>
      <c r="C1" s="533" t="s">
        <v>47</v>
      </c>
      <c r="D1" s="527"/>
      <c r="E1" s="527"/>
      <c r="F1" s="528"/>
      <c r="G1" s="526" t="s">
        <v>48</v>
      </c>
      <c r="H1" s="527"/>
      <c r="I1" s="527"/>
      <c r="J1" s="528"/>
      <c r="K1" s="526" t="s">
        <v>49</v>
      </c>
      <c r="L1" s="527"/>
      <c r="M1" s="527"/>
      <c r="N1" s="528"/>
      <c r="O1" s="526" t="s">
        <v>50</v>
      </c>
      <c r="P1" s="527"/>
      <c r="Q1" s="527"/>
      <c r="R1" s="528"/>
      <c r="S1" s="526" t="s">
        <v>51</v>
      </c>
      <c r="T1" s="527"/>
      <c r="U1" s="527"/>
      <c r="V1" s="528"/>
      <c r="W1" s="526" t="s">
        <v>542</v>
      </c>
      <c r="X1" s="527"/>
      <c r="Y1" s="527"/>
      <c r="Z1" s="528"/>
      <c r="AA1" s="526" t="s">
        <v>543</v>
      </c>
      <c r="AB1" s="527"/>
      <c r="AC1" s="527"/>
      <c r="AD1" s="528"/>
      <c r="AE1" s="526" t="s">
        <v>544</v>
      </c>
      <c r="AF1" s="527"/>
      <c r="AG1" s="527"/>
      <c r="AH1" s="528"/>
      <c r="AI1" s="526" t="s">
        <v>545</v>
      </c>
      <c r="AJ1" s="527"/>
      <c r="AK1" s="527"/>
      <c r="AL1" s="527"/>
      <c r="AM1" s="63" t="s">
        <v>52</v>
      </c>
      <c r="AN1" s="64"/>
      <c r="AO1" s="65"/>
      <c r="AP1" s="13"/>
      <c r="AQ1" s="13"/>
    </row>
    <row r="2" spans="1:43" s="3" customFormat="1" ht="20.25" customHeight="1" thickBot="1">
      <c r="A2" s="531" t="s">
        <v>85</v>
      </c>
      <c r="B2" s="532"/>
      <c r="C2" s="380"/>
      <c r="D2" s="187"/>
      <c r="E2" s="187"/>
      <c r="F2" s="188"/>
      <c r="G2" s="189"/>
      <c r="H2" s="187"/>
      <c r="I2" s="187"/>
      <c r="J2" s="188"/>
      <c r="K2" s="189"/>
      <c r="L2" s="187"/>
      <c r="M2" s="187"/>
      <c r="N2" s="188"/>
      <c r="O2" s="189"/>
      <c r="P2" s="187"/>
      <c r="Q2" s="187"/>
      <c r="R2" s="188"/>
      <c r="S2" s="189"/>
      <c r="T2" s="187"/>
      <c r="U2" s="187"/>
      <c r="V2" s="188"/>
      <c r="W2" s="189"/>
      <c r="X2" s="187"/>
      <c r="Y2" s="187"/>
      <c r="Z2" s="188"/>
      <c r="AA2" s="189"/>
      <c r="AB2" s="187"/>
      <c r="AC2" s="187"/>
      <c r="AD2" s="188"/>
      <c r="AE2" s="189"/>
      <c r="AF2" s="187"/>
      <c r="AG2" s="187"/>
      <c r="AH2" s="188"/>
      <c r="AI2" s="189"/>
      <c r="AJ2" s="187"/>
      <c r="AK2" s="187"/>
      <c r="AL2" s="187"/>
      <c r="AM2" s="66"/>
      <c r="AN2" s="44"/>
      <c r="AO2" s="5"/>
      <c r="AP2" s="4"/>
      <c r="AQ2" s="4"/>
    </row>
    <row r="3" spans="1:43" s="10" customFormat="1" ht="20.25" customHeight="1">
      <c r="A3" s="536">
        <v>1</v>
      </c>
      <c r="B3" s="539" t="s">
        <v>709</v>
      </c>
      <c r="C3" s="359"/>
      <c r="D3" s="360"/>
      <c r="E3" s="361"/>
      <c r="F3" s="362"/>
      <c r="G3" s="191"/>
      <c r="H3" s="190"/>
      <c r="I3" s="190"/>
      <c r="J3" s="328"/>
      <c r="K3" s="191"/>
      <c r="L3" s="190"/>
      <c r="M3" s="190"/>
      <c r="N3" s="328"/>
      <c r="O3" s="191"/>
      <c r="P3" s="190"/>
      <c r="Q3" s="190"/>
      <c r="R3" s="328"/>
      <c r="S3" s="191"/>
      <c r="T3" s="190"/>
      <c r="U3" s="190"/>
      <c r="V3" s="328"/>
      <c r="W3" s="191"/>
      <c r="X3" s="190"/>
      <c r="Y3" s="190"/>
      <c r="Z3" s="328"/>
      <c r="AA3" s="191"/>
      <c r="AB3" s="190"/>
      <c r="AC3" s="190"/>
      <c r="AD3" s="328"/>
      <c r="AE3" s="191"/>
      <c r="AF3" s="190"/>
      <c r="AG3" s="190"/>
      <c r="AH3" s="328"/>
      <c r="AI3" s="191"/>
      <c r="AJ3" s="190"/>
      <c r="AK3" s="190"/>
      <c r="AL3" s="363"/>
      <c r="AM3" s="183">
        <f>implant!G55</f>
        <v>0</v>
      </c>
      <c r="AN3" s="67"/>
      <c r="AO3" s="8"/>
      <c r="AP3" s="9"/>
      <c r="AQ3" s="9"/>
    </row>
    <row r="4" spans="1:43" s="10" customFormat="1" ht="20.25" customHeight="1" thickBot="1">
      <c r="A4" s="535"/>
      <c r="B4" s="540"/>
      <c r="C4" s="329"/>
      <c r="D4" s="71"/>
      <c r="E4" s="71"/>
      <c r="F4" s="330"/>
      <c r="G4" s="329"/>
      <c r="H4" s="71"/>
      <c r="I4" s="71"/>
      <c r="J4" s="330"/>
      <c r="K4" s="329"/>
      <c r="L4" s="71"/>
      <c r="M4" s="71"/>
      <c r="N4" s="330"/>
      <c r="O4" s="329"/>
      <c r="P4" s="71"/>
      <c r="Q4" s="71"/>
      <c r="R4" s="330"/>
      <c r="S4" s="329"/>
      <c r="T4" s="71"/>
      <c r="U4" s="71"/>
      <c r="V4" s="330"/>
      <c r="W4" s="329"/>
      <c r="X4" s="71"/>
      <c r="Y4" s="71"/>
      <c r="Z4" s="330"/>
      <c r="AA4" s="329"/>
      <c r="AB4" s="71"/>
      <c r="AC4" s="71"/>
      <c r="AD4" s="330"/>
      <c r="AE4" s="329"/>
      <c r="AF4" s="71"/>
      <c r="AG4" s="71"/>
      <c r="AH4" s="330"/>
      <c r="AI4" s="329"/>
      <c r="AJ4" s="71"/>
      <c r="AK4" s="71"/>
      <c r="AL4" s="330"/>
      <c r="AM4" s="184"/>
      <c r="AN4" s="45"/>
      <c r="AO4" s="8"/>
      <c r="AP4" s="9"/>
      <c r="AQ4" s="9"/>
    </row>
    <row r="5" spans="1:43" s="10" customFormat="1" ht="20.25" customHeight="1">
      <c r="A5" s="534">
        <v>2</v>
      </c>
      <c r="B5" s="541" t="s">
        <v>710</v>
      </c>
      <c r="C5" s="191"/>
      <c r="D5" s="190"/>
      <c r="E5" s="327"/>
      <c r="F5" s="363"/>
      <c r="G5" s="359"/>
      <c r="H5" s="360"/>
      <c r="I5" s="360"/>
      <c r="J5" s="331"/>
      <c r="K5" s="191"/>
      <c r="L5" s="190"/>
      <c r="M5" s="360"/>
      <c r="N5" s="363"/>
      <c r="O5" s="191"/>
      <c r="P5" s="190"/>
      <c r="Q5" s="190"/>
      <c r="R5" s="328"/>
      <c r="S5" s="191"/>
      <c r="T5" s="190"/>
      <c r="U5" s="190"/>
      <c r="V5" s="328"/>
      <c r="W5" s="191"/>
      <c r="X5" s="190"/>
      <c r="Y5" s="190"/>
      <c r="Z5" s="328"/>
      <c r="AA5" s="191"/>
      <c r="AB5" s="190"/>
      <c r="AC5" s="190"/>
      <c r="AD5" s="328"/>
      <c r="AE5" s="191"/>
      <c r="AF5" s="190"/>
      <c r="AG5" s="190"/>
      <c r="AH5" s="328"/>
      <c r="AI5" s="191"/>
      <c r="AJ5" s="190"/>
      <c r="AK5" s="190"/>
      <c r="AL5" s="328"/>
      <c r="AM5" s="185">
        <f>'est concreto'!G30</f>
        <v>0</v>
      </c>
      <c r="AN5" s="45"/>
      <c r="AO5" s="8"/>
      <c r="AP5" s="9"/>
      <c r="AQ5" s="9"/>
    </row>
    <row r="6" spans="1:43" s="10" customFormat="1" ht="20.25" customHeight="1" thickBot="1">
      <c r="A6" s="535"/>
      <c r="B6" s="540"/>
      <c r="C6" s="329"/>
      <c r="D6" s="71"/>
      <c r="E6" s="71"/>
      <c r="F6" s="330"/>
      <c r="G6" s="329"/>
      <c r="H6" s="71"/>
      <c r="I6" s="71"/>
      <c r="J6" s="330"/>
      <c r="K6" s="329"/>
      <c r="L6" s="71"/>
      <c r="M6" s="71"/>
      <c r="N6" s="330"/>
      <c r="O6" s="329"/>
      <c r="P6" s="71"/>
      <c r="Q6" s="71"/>
      <c r="R6" s="330"/>
      <c r="S6" s="329"/>
      <c r="T6" s="71"/>
      <c r="U6" s="71"/>
      <c r="V6" s="330"/>
      <c r="W6" s="329"/>
      <c r="X6" s="71"/>
      <c r="Y6" s="71"/>
      <c r="Z6" s="330"/>
      <c r="AA6" s="329"/>
      <c r="AB6" s="71"/>
      <c r="AC6" s="71"/>
      <c r="AD6" s="330"/>
      <c r="AE6" s="329"/>
      <c r="AF6" s="71"/>
      <c r="AG6" s="71"/>
      <c r="AH6" s="330"/>
      <c r="AI6" s="329"/>
      <c r="AJ6" s="71"/>
      <c r="AK6" s="71"/>
      <c r="AL6" s="330"/>
      <c r="AM6" s="184"/>
      <c r="AN6" s="45"/>
      <c r="AO6" s="8"/>
      <c r="AP6" s="9"/>
      <c r="AQ6" s="9"/>
    </row>
    <row r="7" spans="1:43" s="10" customFormat="1" ht="20.25" customHeight="1">
      <c r="A7" s="534">
        <v>3</v>
      </c>
      <c r="B7" s="541" t="s">
        <v>711</v>
      </c>
      <c r="C7" s="191"/>
      <c r="D7" s="190"/>
      <c r="E7" s="190"/>
      <c r="F7" s="328"/>
      <c r="G7" s="191"/>
      <c r="H7" s="190"/>
      <c r="I7" s="360"/>
      <c r="J7" s="363"/>
      <c r="K7" s="359"/>
      <c r="L7" s="360"/>
      <c r="M7" s="360"/>
      <c r="N7" s="360"/>
      <c r="O7" s="191"/>
      <c r="P7" s="190"/>
      <c r="Q7" s="190"/>
      <c r="R7" s="328"/>
      <c r="S7" s="191"/>
      <c r="T7" s="190"/>
      <c r="U7" s="190"/>
      <c r="V7" s="328"/>
      <c r="W7" s="191"/>
      <c r="X7" s="190"/>
      <c r="Y7" s="190"/>
      <c r="Z7" s="328"/>
      <c r="AA7" s="191"/>
      <c r="AB7" s="190"/>
      <c r="AC7" s="190"/>
      <c r="AD7" s="328"/>
      <c r="AE7" s="191"/>
      <c r="AF7" s="190"/>
      <c r="AG7" s="190"/>
      <c r="AH7" s="328"/>
      <c r="AI7" s="191"/>
      <c r="AJ7" s="190"/>
      <c r="AK7" s="190"/>
      <c r="AL7" s="328"/>
      <c r="AM7" s="185">
        <f>arquit!G7*1.4</f>
        <v>0</v>
      </c>
      <c r="AN7" s="45"/>
      <c r="AO7" s="8"/>
      <c r="AP7" s="9"/>
      <c r="AQ7" s="9"/>
    </row>
    <row r="8" spans="1:43" s="10" customFormat="1" ht="20.25" customHeight="1" thickBot="1">
      <c r="A8" s="535"/>
      <c r="B8" s="540"/>
      <c r="C8" s="329"/>
      <c r="D8" s="71"/>
      <c r="E8" s="71"/>
      <c r="F8" s="330"/>
      <c r="G8" s="329"/>
      <c r="H8" s="71"/>
      <c r="I8" s="71"/>
      <c r="J8" s="330"/>
      <c r="K8" s="329"/>
      <c r="L8" s="71"/>
      <c r="M8" s="71"/>
      <c r="N8" s="330"/>
      <c r="O8" s="329"/>
      <c r="P8" s="71"/>
      <c r="Q8" s="71"/>
      <c r="R8" s="330"/>
      <c r="S8" s="329"/>
      <c r="T8" s="71"/>
      <c r="U8" s="71"/>
      <c r="V8" s="330"/>
      <c r="W8" s="329"/>
      <c r="X8" s="71"/>
      <c r="Y8" s="71"/>
      <c r="Z8" s="330"/>
      <c r="AA8" s="329"/>
      <c r="AB8" s="71"/>
      <c r="AC8" s="71"/>
      <c r="AD8" s="330"/>
      <c r="AE8" s="329"/>
      <c r="AF8" s="71"/>
      <c r="AG8" s="71"/>
      <c r="AH8" s="330"/>
      <c r="AI8" s="329"/>
      <c r="AJ8" s="71"/>
      <c r="AK8" s="71"/>
      <c r="AL8" s="330"/>
      <c r="AM8" s="184"/>
      <c r="AN8" s="45"/>
      <c r="AO8" s="8"/>
      <c r="AP8" s="9"/>
      <c r="AQ8" s="9"/>
    </row>
    <row r="9" spans="1:43" s="10" customFormat="1" ht="20.25" customHeight="1">
      <c r="A9" s="534">
        <v>4</v>
      </c>
      <c r="B9" s="541" t="s">
        <v>712</v>
      </c>
      <c r="C9" s="191"/>
      <c r="D9" s="190"/>
      <c r="E9" s="190"/>
      <c r="F9" s="328"/>
      <c r="G9" s="191"/>
      <c r="H9" s="190"/>
      <c r="I9" s="190"/>
      <c r="J9" s="328"/>
      <c r="K9" s="191"/>
      <c r="L9" s="190"/>
      <c r="M9" s="360"/>
      <c r="N9" s="363"/>
      <c r="O9" s="359"/>
      <c r="P9" s="360"/>
      <c r="Q9" s="360"/>
      <c r="R9" s="363"/>
      <c r="S9" s="359"/>
      <c r="T9" s="360"/>
      <c r="U9" s="360"/>
      <c r="V9" s="363"/>
      <c r="W9" s="359"/>
      <c r="X9" s="360"/>
      <c r="Y9" s="360"/>
      <c r="Z9" s="363"/>
      <c r="AA9" s="359"/>
      <c r="AB9" s="360"/>
      <c r="AC9" s="360"/>
      <c r="AD9" s="363"/>
      <c r="AE9" s="359"/>
      <c r="AF9" s="360"/>
      <c r="AG9" s="360"/>
      <c r="AH9" s="363"/>
      <c r="AI9" s="191"/>
      <c r="AJ9" s="190"/>
      <c r="AK9" s="190"/>
      <c r="AL9" s="328"/>
      <c r="AM9" s="185">
        <f>(arquit!G17+arquit!G48)*1.4</f>
        <v>0</v>
      </c>
      <c r="AN9" s="45"/>
      <c r="AO9" s="8"/>
      <c r="AP9" s="9"/>
      <c r="AQ9" s="9"/>
    </row>
    <row r="10" spans="1:43" s="10" customFormat="1" ht="20.25" customHeight="1" thickBot="1">
      <c r="A10" s="535"/>
      <c r="B10" s="540"/>
      <c r="C10" s="329"/>
      <c r="D10" s="71"/>
      <c r="E10" s="71"/>
      <c r="F10" s="330"/>
      <c r="G10" s="329"/>
      <c r="H10" s="71"/>
      <c r="I10" s="71"/>
      <c r="J10" s="330"/>
      <c r="K10" s="329"/>
      <c r="L10" s="71"/>
      <c r="M10" s="71"/>
      <c r="N10" s="330"/>
      <c r="O10" s="329"/>
      <c r="P10" s="71"/>
      <c r="Q10" s="71"/>
      <c r="R10" s="330"/>
      <c r="S10" s="329"/>
      <c r="T10" s="71"/>
      <c r="U10" s="71"/>
      <c r="V10" s="330"/>
      <c r="W10" s="329"/>
      <c r="X10" s="71"/>
      <c r="Y10" s="71"/>
      <c r="Z10" s="330"/>
      <c r="AA10" s="329"/>
      <c r="AB10" s="71"/>
      <c r="AC10" s="71"/>
      <c r="AD10" s="330"/>
      <c r="AE10" s="329"/>
      <c r="AF10" s="71"/>
      <c r="AG10" s="71"/>
      <c r="AH10" s="330"/>
      <c r="AI10" s="329"/>
      <c r="AJ10" s="71"/>
      <c r="AK10" s="71"/>
      <c r="AL10" s="330"/>
      <c r="AM10" s="184"/>
      <c r="AN10" s="45"/>
      <c r="AO10" s="8"/>
      <c r="AP10" s="9"/>
      <c r="AQ10" s="9"/>
    </row>
    <row r="11" spans="1:43" s="10" customFormat="1" ht="20.25" customHeight="1">
      <c r="A11" s="534">
        <v>5</v>
      </c>
      <c r="B11" s="537" t="s">
        <v>713</v>
      </c>
      <c r="C11" s="191"/>
      <c r="D11" s="190"/>
      <c r="E11" s="190"/>
      <c r="F11" s="328"/>
      <c r="G11" s="191"/>
      <c r="H11" s="190"/>
      <c r="I11" s="190"/>
      <c r="J11" s="328"/>
      <c r="K11" s="359"/>
      <c r="L11" s="360"/>
      <c r="M11" s="360"/>
      <c r="N11" s="363"/>
      <c r="O11" s="359"/>
      <c r="P11" s="360"/>
      <c r="Q11" s="360"/>
      <c r="R11" s="363"/>
      <c r="S11" s="191"/>
      <c r="T11" s="190"/>
      <c r="U11" s="190"/>
      <c r="V11" s="328"/>
      <c r="W11" s="191"/>
      <c r="X11" s="190"/>
      <c r="Y11" s="190"/>
      <c r="Z11" s="328"/>
      <c r="AA11" s="191"/>
      <c r="AB11" s="190"/>
      <c r="AC11" s="190"/>
      <c r="AD11" s="328"/>
      <c r="AE11" s="191"/>
      <c r="AF11" s="190"/>
      <c r="AG11" s="190"/>
      <c r="AH11" s="328"/>
      <c r="AI11" s="191"/>
      <c r="AJ11" s="190"/>
      <c r="AK11" s="190"/>
      <c r="AL11" s="328"/>
      <c r="AM11" s="185">
        <f>água!G35+'estrut reserv'!G58</f>
        <v>0</v>
      </c>
      <c r="AN11" s="45"/>
      <c r="AO11" s="8"/>
      <c r="AP11" s="9"/>
      <c r="AQ11" s="9"/>
    </row>
    <row r="12" spans="1:43" s="10" customFormat="1" ht="20.25" customHeight="1" thickBot="1">
      <c r="A12" s="535"/>
      <c r="B12" s="538"/>
      <c r="C12" s="329"/>
      <c r="D12" s="71"/>
      <c r="E12" s="71"/>
      <c r="F12" s="330"/>
      <c r="G12" s="329"/>
      <c r="H12" s="71"/>
      <c r="I12" s="71"/>
      <c r="J12" s="330"/>
      <c r="K12" s="329"/>
      <c r="L12" s="71"/>
      <c r="M12" s="71"/>
      <c r="N12" s="330"/>
      <c r="O12" s="329"/>
      <c r="P12" s="71"/>
      <c r="Q12" s="71"/>
      <c r="R12" s="330"/>
      <c r="S12" s="329"/>
      <c r="T12" s="71"/>
      <c r="U12" s="71"/>
      <c r="V12" s="330"/>
      <c r="W12" s="329"/>
      <c r="X12" s="71"/>
      <c r="Y12" s="71"/>
      <c r="Z12" s="330"/>
      <c r="AA12" s="329"/>
      <c r="AB12" s="71"/>
      <c r="AC12" s="71"/>
      <c r="AD12" s="330"/>
      <c r="AE12" s="329"/>
      <c r="AF12" s="71"/>
      <c r="AG12" s="71"/>
      <c r="AH12" s="330"/>
      <c r="AI12" s="329"/>
      <c r="AJ12" s="71"/>
      <c r="AK12" s="71"/>
      <c r="AL12" s="330"/>
      <c r="AM12" s="184"/>
      <c r="AN12" s="45"/>
      <c r="AO12" s="8"/>
      <c r="AP12" s="9"/>
      <c r="AQ12" s="9"/>
    </row>
    <row r="13" spans="1:43" s="10" customFormat="1" ht="20.25" customHeight="1">
      <c r="A13" s="534">
        <v>6</v>
      </c>
      <c r="B13" s="537" t="s">
        <v>715</v>
      </c>
      <c r="C13" s="191"/>
      <c r="D13" s="190"/>
      <c r="E13" s="190"/>
      <c r="F13" s="328"/>
      <c r="G13" s="191"/>
      <c r="H13" s="190"/>
      <c r="I13" s="190"/>
      <c r="J13" s="328"/>
      <c r="K13" s="359"/>
      <c r="L13" s="360"/>
      <c r="M13" s="360"/>
      <c r="N13" s="363"/>
      <c r="O13" s="191"/>
      <c r="P13" s="190"/>
      <c r="Q13" s="190"/>
      <c r="R13" s="328"/>
      <c r="S13" s="191"/>
      <c r="T13" s="190"/>
      <c r="U13" s="190"/>
      <c r="V13" s="328"/>
      <c r="W13" s="359"/>
      <c r="X13" s="360"/>
      <c r="Y13" s="360"/>
      <c r="Z13" s="363"/>
      <c r="AA13" s="191"/>
      <c r="AB13" s="190"/>
      <c r="AC13" s="190"/>
      <c r="AD13" s="328"/>
      <c r="AE13" s="191"/>
      <c r="AF13" s="190"/>
      <c r="AG13" s="190"/>
      <c r="AH13" s="328"/>
      <c r="AI13" s="191"/>
      <c r="AJ13" s="190"/>
      <c r="AK13" s="190"/>
      <c r="AL13" s="328"/>
      <c r="AM13" s="185">
        <f>esgoto!G55</f>
        <v>0</v>
      </c>
      <c r="AN13" s="45"/>
      <c r="AO13" s="8"/>
      <c r="AP13" s="9"/>
      <c r="AQ13" s="9"/>
    </row>
    <row r="14" spans="1:43" s="10" customFormat="1" ht="20.25" customHeight="1" thickBot="1">
      <c r="A14" s="535"/>
      <c r="B14" s="538"/>
      <c r="C14" s="329"/>
      <c r="D14" s="71"/>
      <c r="E14" s="71"/>
      <c r="F14" s="330"/>
      <c r="G14" s="329"/>
      <c r="H14" s="71"/>
      <c r="I14" s="71"/>
      <c r="J14" s="330"/>
      <c r="K14" s="329"/>
      <c r="L14" s="71"/>
      <c r="M14" s="71"/>
      <c r="N14" s="330"/>
      <c r="O14" s="329"/>
      <c r="P14" s="71"/>
      <c r="Q14" s="71"/>
      <c r="R14" s="330"/>
      <c r="S14" s="329"/>
      <c r="T14" s="71"/>
      <c r="U14" s="71"/>
      <c r="V14" s="330"/>
      <c r="W14" s="329"/>
      <c r="X14" s="71"/>
      <c r="Y14" s="71"/>
      <c r="Z14" s="330"/>
      <c r="AA14" s="329"/>
      <c r="AB14" s="71"/>
      <c r="AC14" s="71"/>
      <c r="AD14" s="330"/>
      <c r="AE14" s="329"/>
      <c r="AF14" s="71"/>
      <c r="AG14" s="71"/>
      <c r="AH14" s="330"/>
      <c r="AI14" s="329"/>
      <c r="AJ14" s="71"/>
      <c r="AK14" s="71"/>
      <c r="AL14" s="330"/>
      <c r="AM14" s="184"/>
      <c r="AN14" s="45"/>
      <c r="AO14" s="8"/>
      <c r="AP14" s="9"/>
      <c r="AQ14" s="9"/>
    </row>
    <row r="15" spans="1:43" s="10" customFormat="1" ht="20.25" customHeight="1">
      <c r="A15" s="534">
        <v>7</v>
      </c>
      <c r="B15" s="537" t="s">
        <v>716</v>
      </c>
      <c r="C15" s="191"/>
      <c r="D15" s="190"/>
      <c r="E15" s="190"/>
      <c r="F15" s="328"/>
      <c r="G15" s="191"/>
      <c r="H15" s="190"/>
      <c r="I15" s="190"/>
      <c r="J15" s="328"/>
      <c r="K15" s="191"/>
      <c r="L15" s="190"/>
      <c r="M15" s="190"/>
      <c r="N15" s="328"/>
      <c r="O15" s="191"/>
      <c r="P15" s="190"/>
      <c r="Q15" s="190"/>
      <c r="R15" s="328"/>
      <c r="S15" s="191"/>
      <c r="T15" s="190"/>
      <c r="U15" s="190"/>
      <c r="V15" s="328"/>
      <c r="W15" s="359"/>
      <c r="X15" s="360"/>
      <c r="Y15" s="360"/>
      <c r="Z15" s="363"/>
      <c r="AA15" s="191"/>
      <c r="AB15" s="190"/>
      <c r="AC15" s="190"/>
      <c r="AD15" s="328"/>
      <c r="AE15" s="191"/>
      <c r="AF15" s="190"/>
      <c r="AG15" s="190"/>
      <c r="AH15" s="328"/>
      <c r="AI15" s="359"/>
      <c r="AJ15" s="360"/>
      <c r="AK15" s="360"/>
      <c r="AL15" s="363"/>
      <c r="AM15" s="185">
        <f>eletr!G68</f>
        <v>0</v>
      </c>
      <c r="AN15" s="45"/>
      <c r="AO15" s="8"/>
      <c r="AP15" s="9"/>
      <c r="AQ15" s="9"/>
    </row>
    <row r="16" spans="1:43" s="10" customFormat="1" ht="20.25" customHeight="1" thickBot="1">
      <c r="A16" s="535"/>
      <c r="B16" s="538"/>
      <c r="C16" s="329"/>
      <c r="D16" s="71"/>
      <c r="E16" s="71"/>
      <c r="F16" s="330"/>
      <c r="G16" s="329"/>
      <c r="H16" s="71"/>
      <c r="I16" s="71"/>
      <c r="J16" s="330"/>
      <c r="K16" s="329"/>
      <c r="L16" s="71"/>
      <c r="M16" s="71"/>
      <c r="N16" s="330"/>
      <c r="O16" s="329"/>
      <c r="P16" s="71"/>
      <c r="Q16" s="71"/>
      <c r="R16" s="330"/>
      <c r="S16" s="329"/>
      <c r="T16" s="71"/>
      <c r="U16" s="71"/>
      <c r="V16" s="330"/>
      <c r="W16" s="329"/>
      <c r="X16" s="71"/>
      <c r="Y16" s="71"/>
      <c r="Z16" s="330"/>
      <c r="AA16" s="329"/>
      <c r="AB16" s="71"/>
      <c r="AC16" s="71"/>
      <c r="AD16" s="330"/>
      <c r="AE16" s="329"/>
      <c r="AF16" s="71"/>
      <c r="AG16" s="71"/>
      <c r="AH16" s="330"/>
      <c r="AI16" s="329"/>
      <c r="AJ16" s="71"/>
      <c r="AK16" s="71"/>
      <c r="AL16" s="330"/>
      <c r="AM16" s="184"/>
      <c r="AN16" s="45"/>
      <c r="AO16" s="8"/>
      <c r="AP16" s="9"/>
      <c r="AQ16" s="9"/>
    </row>
    <row r="17" spans="1:43" s="10" customFormat="1" ht="20.25" customHeight="1">
      <c r="A17" s="534">
        <v>8</v>
      </c>
      <c r="B17" s="537" t="s">
        <v>717</v>
      </c>
      <c r="C17" s="191"/>
      <c r="D17" s="190"/>
      <c r="E17" s="190"/>
      <c r="F17" s="331"/>
      <c r="G17" s="191"/>
      <c r="H17" s="190"/>
      <c r="I17" s="360"/>
      <c r="J17" s="363"/>
      <c r="K17" s="359"/>
      <c r="L17" s="360"/>
      <c r="M17" s="360"/>
      <c r="N17" s="363"/>
      <c r="O17" s="359"/>
      <c r="P17" s="360"/>
      <c r="Q17" s="360"/>
      <c r="R17" s="363"/>
      <c r="S17" s="359"/>
      <c r="T17" s="360"/>
      <c r="U17" s="360"/>
      <c r="V17" s="363"/>
      <c r="W17" s="359"/>
      <c r="X17" s="360"/>
      <c r="Y17" s="360"/>
      <c r="Z17" s="363"/>
      <c r="AA17" s="359"/>
      <c r="AB17" s="360"/>
      <c r="AC17" s="360"/>
      <c r="AD17" s="363"/>
      <c r="AE17" s="191"/>
      <c r="AF17" s="190"/>
      <c r="AG17" s="190"/>
      <c r="AH17" s="328"/>
      <c r="AI17" s="191"/>
      <c r="AJ17" s="190"/>
      <c r="AK17" s="190"/>
      <c r="AL17" s="328"/>
      <c r="AM17" s="185">
        <f>'est madeira'!G138</f>
        <v>0</v>
      </c>
      <c r="AN17" s="45"/>
      <c r="AO17" s="8"/>
      <c r="AP17" s="9"/>
      <c r="AQ17" s="9"/>
    </row>
    <row r="18" spans="1:43" s="10" customFormat="1" ht="20.25" customHeight="1" thickBot="1">
      <c r="A18" s="535"/>
      <c r="B18" s="538"/>
      <c r="C18" s="329"/>
      <c r="D18" s="71"/>
      <c r="E18" s="71"/>
      <c r="F18" s="330"/>
      <c r="G18" s="329"/>
      <c r="H18" s="71"/>
      <c r="I18" s="71"/>
      <c r="J18" s="330"/>
      <c r="K18" s="329"/>
      <c r="L18" s="71"/>
      <c r="M18" s="71"/>
      <c r="N18" s="330"/>
      <c r="O18" s="329"/>
      <c r="P18" s="71"/>
      <c r="Q18" s="71"/>
      <c r="R18" s="330"/>
      <c r="S18" s="329"/>
      <c r="T18" s="71"/>
      <c r="U18" s="71"/>
      <c r="V18" s="330"/>
      <c r="W18" s="329"/>
      <c r="X18" s="71"/>
      <c r="Y18" s="71"/>
      <c r="Z18" s="330"/>
      <c r="AA18" s="329"/>
      <c r="AB18" s="71"/>
      <c r="AC18" s="71"/>
      <c r="AD18" s="330"/>
      <c r="AE18" s="329"/>
      <c r="AF18" s="71"/>
      <c r="AG18" s="71"/>
      <c r="AH18" s="330"/>
      <c r="AI18" s="329"/>
      <c r="AJ18" s="71"/>
      <c r="AK18" s="71"/>
      <c r="AL18" s="330"/>
      <c r="AM18" s="184"/>
      <c r="AN18" s="45"/>
      <c r="AO18" s="8"/>
      <c r="AP18" s="9"/>
      <c r="AQ18" s="9"/>
    </row>
    <row r="19" spans="1:43" s="10" customFormat="1" ht="20.25" customHeight="1">
      <c r="A19" s="534">
        <v>9</v>
      </c>
      <c r="B19" s="537" t="s">
        <v>718</v>
      </c>
      <c r="C19" s="191"/>
      <c r="D19" s="190"/>
      <c r="E19" s="190"/>
      <c r="F19" s="328"/>
      <c r="G19" s="191"/>
      <c r="H19" s="190"/>
      <c r="I19" s="190"/>
      <c r="J19" s="328"/>
      <c r="K19" s="191"/>
      <c r="L19" s="190"/>
      <c r="M19" s="190"/>
      <c r="N19" s="328"/>
      <c r="O19" s="191"/>
      <c r="P19" s="190"/>
      <c r="Q19" s="190"/>
      <c r="R19" s="328"/>
      <c r="S19" s="190"/>
      <c r="T19" s="364"/>
      <c r="U19" s="367"/>
      <c r="V19" s="365"/>
      <c r="W19" s="359"/>
      <c r="X19" s="360"/>
      <c r="Y19" s="360"/>
      <c r="Z19" s="363"/>
      <c r="AA19" s="359"/>
      <c r="AB19" s="360"/>
      <c r="AC19" s="190"/>
      <c r="AD19" s="328"/>
      <c r="AE19" s="191"/>
      <c r="AF19" s="190"/>
      <c r="AG19" s="190"/>
      <c r="AH19" s="328"/>
      <c r="AI19" s="191"/>
      <c r="AJ19" s="190"/>
      <c r="AK19" s="190"/>
      <c r="AL19" s="328"/>
      <c r="AM19" s="185">
        <f>arquit!G128*1.4</f>
        <v>0</v>
      </c>
      <c r="AN19" s="45"/>
      <c r="AO19" s="8"/>
      <c r="AP19" s="9"/>
      <c r="AQ19" s="9"/>
    </row>
    <row r="20" spans="1:43" s="10" customFormat="1" ht="20.25" customHeight="1" thickBot="1">
      <c r="A20" s="535"/>
      <c r="B20" s="538"/>
      <c r="C20" s="329"/>
      <c r="D20" s="71"/>
      <c r="E20" s="71"/>
      <c r="F20" s="330"/>
      <c r="G20" s="329"/>
      <c r="H20" s="71"/>
      <c r="I20" s="71"/>
      <c r="J20" s="330"/>
      <c r="K20" s="329"/>
      <c r="L20" s="71"/>
      <c r="M20" s="71"/>
      <c r="N20" s="330"/>
      <c r="O20" s="329"/>
      <c r="P20" s="71"/>
      <c r="Q20" s="71"/>
      <c r="R20" s="330"/>
      <c r="S20" s="329"/>
      <c r="T20" s="71"/>
      <c r="U20" s="366"/>
      <c r="V20" s="330"/>
      <c r="W20" s="329"/>
      <c r="X20" s="71"/>
      <c r="Y20" s="71"/>
      <c r="Z20" s="330"/>
      <c r="AA20" s="329"/>
      <c r="AB20" s="71"/>
      <c r="AC20" s="71"/>
      <c r="AD20" s="330"/>
      <c r="AE20" s="329"/>
      <c r="AF20" s="71"/>
      <c r="AG20" s="71"/>
      <c r="AH20" s="330"/>
      <c r="AI20" s="329"/>
      <c r="AJ20" s="71"/>
      <c r="AK20" s="71"/>
      <c r="AL20" s="330"/>
      <c r="AM20" s="186"/>
      <c r="AN20" s="45"/>
      <c r="AO20" s="8"/>
      <c r="AP20" s="9"/>
      <c r="AQ20" s="9"/>
    </row>
    <row r="21" spans="1:43" s="10" customFormat="1" ht="20.25" customHeight="1">
      <c r="A21" s="534">
        <v>10</v>
      </c>
      <c r="B21" s="537" t="s">
        <v>719</v>
      </c>
      <c r="C21" s="191"/>
      <c r="D21" s="190"/>
      <c r="E21" s="190"/>
      <c r="F21" s="328"/>
      <c r="G21" s="191"/>
      <c r="H21" s="190"/>
      <c r="I21" s="190"/>
      <c r="J21" s="328"/>
      <c r="K21" s="191"/>
      <c r="L21" s="190"/>
      <c r="M21" s="190"/>
      <c r="N21" s="328"/>
      <c r="O21" s="191"/>
      <c r="P21" s="190"/>
      <c r="Q21" s="190"/>
      <c r="R21" s="328"/>
      <c r="S21" s="191"/>
      <c r="T21" s="190"/>
      <c r="U21" s="190"/>
      <c r="V21" s="328"/>
      <c r="W21" s="191"/>
      <c r="X21" s="190"/>
      <c r="Y21" s="190"/>
      <c r="Z21" s="328"/>
      <c r="AA21" s="359"/>
      <c r="AB21" s="360"/>
      <c r="AC21" s="360"/>
      <c r="AD21" s="363"/>
      <c r="AE21" s="359"/>
      <c r="AF21" s="360"/>
      <c r="AG21" s="360"/>
      <c r="AH21" s="363"/>
      <c r="AI21" s="191"/>
      <c r="AJ21" s="190"/>
      <c r="AK21" s="190"/>
      <c r="AL21" s="328"/>
      <c r="AM21" s="185">
        <f>(arquit!G145+arquit!G163)*1.4</f>
        <v>0</v>
      </c>
      <c r="AN21" s="45"/>
      <c r="AO21" s="8"/>
      <c r="AP21" s="9"/>
      <c r="AQ21" s="9"/>
    </row>
    <row r="22" spans="1:43" s="10" customFormat="1" ht="20.25" customHeight="1" thickBot="1">
      <c r="A22" s="535"/>
      <c r="B22" s="538"/>
      <c r="C22" s="329"/>
      <c r="D22" s="71"/>
      <c r="E22" s="71"/>
      <c r="F22" s="330"/>
      <c r="G22" s="329"/>
      <c r="H22" s="71"/>
      <c r="I22" s="71"/>
      <c r="J22" s="330"/>
      <c r="K22" s="329"/>
      <c r="L22" s="71"/>
      <c r="M22" s="71"/>
      <c r="N22" s="330"/>
      <c r="O22" s="329"/>
      <c r="P22" s="71"/>
      <c r="Q22" s="71"/>
      <c r="R22" s="330"/>
      <c r="S22" s="329"/>
      <c r="T22" s="71"/>
      <c r="U22" s="71"/>
      <c r="V22" s="330"/>
      <c r="W22" s="329"/>
      <c r="X22" s="71"/>
      <c r="Y22" s="71"/>
      <c r="Z22" s="330"/>
      <c r="AA22" s="329"/>
      <c r="AB22" s="71"/>
      <c r="AC22" s="71"/>
      <c r="AD22" s="330"/>
      <c r="AE22" s="329"/>
      <c r="AF22" s="71"/>
      <c r="AG22" s="71"/>
      <c r="AH22" s="330"/>
      <c r="AI22" s="329"/>
      <c r="AJ22" s="71"/>
      <c r="AK22" s="71"/>
      <c r="AL22" s="330"/>
      <c r="AM22" s="184"/>
      <c r="AN22" s="45"/>
      <c r="AO22" s="8"/>
      <c r="AP22" s="9"/>
      <c r="AQ22" s="9"/>
    </row>
    <row r="23" spans="1:43" s="10" customFormat="1" ht="20.25" customHeight="1">
      <c r="A23" s="534">
        <v>11</v>
      </c>
      <c r="B23" s="537" t="s">
        <v>720</v>
      </c>
      <c r="C23" s="191"/>
      <c r="D23" s="190"/>
      <c r="E23" s="190"/>
      <c r="F23" s="328"/>
      <c r="G23" s="191"/>
      <c r="H23" s="190"/>
      <c r="I23" s="190"/>
      <c r="J23" s="328"/>
      <c r="K23" s="191"/>
      <c r="L23" s="190"/>
      <c r="M23" s="190"/>
      <c r="N23" s="328"/>
      <c r="O23" s="332"/>
      <c r="P23" s="333"/>
      <c r="Q23" s="333"/>
      <c r="R23" s="334"/>
      <c r="S23" s="332"/>
      <c r="T23" s="333"/>
      <c r="U23" s="333"/>
      <c r="V23" s="334"/>
      <c r="W23" s="332"/>
      <c r="X23" s="333"/>
      <c r="Y23" s="333"/>
      <c r="Z23" s="328"/>
      <c r="AA23" s="191"/>
      <c r="AB23" s="190"/>
      <c r="AC23" s="190"/>
      <c r="AD23" s="328"/>
      <c r="AE23" s="359"/>
      <c r="AF23" s="360"/>
      <c r="AG23" s="360"/>
      <c r="AH23" s="363"/>
      <c r="AI23" s="359"/>
      <c r="AJ23" s="360"/>
      <c r="AK23" s="360"/>
      <c r="AL23" s="363"/>
      <c r="AM23" s="185">
        <f>(arquit!G81+arquit!G121)*1.4</f>
        <v>0</v>
      </c>
      <c r="AN23" s="45"/>
      <c r="AO23" s="8"/>
      <c r="AP23" s="9"/>
      <c r="AQ23" s="9"/>
    </row>
    <row r="24" spans="1:43" s="10" customFormat="1" ht="20.25" customHeight="1" thickBot="1">
      <c r="A24" s="535"/>
      <c r="B24" s="538"/>
      <c r="C24" s="335"/>
      <c r="D24" s="336"/>
      <c r="E24" s="336"/>
      <c r="F24" s="337"/>
      <c r="G24" s="335"/>
      <c r="H24" s="336"/>
      <c r="I24" s="336"/>
      <c r="J24" s="337"/>
      <c r="K24" s="335"/>
      <c r="L24" s="336"/>
      <c r="M24" s="336"/>
      <c r="N24" s="337"/>
      <c r="O24" s="329"/>
      <c r="P24" s="71"/>
      <c r="Q24" s="71"/>
      <c r="R24" s="330"/>
      <c r="S24" s="329"/>
      <c r="T24" s="71"/>
      <c r="U24" s="71"/>
      <c r="V24" s="330"/>
      <c r="W24" s="329"/>
      <c r="X24" s="71"/>
      <c r="Y24" s="71"/>
      <c r="Z24" s="330"/>
      <c r="AA24" s="335"/>
      <c r="AB24" s="336"/>
      <c r="AC24" s="336"/>
      <c r="AD24" s="337"/>
      <c r="AE24" s="329"/>
      <c r="AF24" s="71"/>
      <c r="AG24" s="71"/>
      <c r="AH24" s="330"/>
      <c r="AI24" s="329"/>
      <c r="AJ24" s="71"/>
      <c r="AK24" s="71"/>
      <c r="AL24" s="330"/>
      <c r="AM24" s="184"/>
      <c r="AN24" s="45"/>
      <c r="AO24" s="8"/>
      <c r="AP24" s="9"/>
      <c r="AQ24" s="9"/>
    </row>
    <row r="25" spans="1:43" s="10" customFormat="1" ht="20.25" customHeight="1">
      <c r="A25" s="534">
        <v>12</v>
      </c>
      <c r="B25" s="537" t="s">
        <v>721</v>
      </c>
      <c r="C25" s="332"/>
      <c r="D25" s="333"/>
      <c r="E25" s="333"/>
      <c r="F25" s="334"/>
      <c r="G25" s="332"/>
      <c r="H25" s="333"/>
      <c r="I25" s="333"/>
      <c r="J25" s="334"/>
      <c r="K25" s="332"/>
      <c r="L25" s="333"/>
      <c r="M25" s="333"/>
      <c r="N25" s="334"/>
      <c r="O25" s="332"/>
      <c r="P25" s="333"/>
      <c r="Q25" s="333"/>
      <c r="R25" s="334"/>
      <c r="S25" s="332"/>
      <c r="T25" s="333"/>
      <c r="U25" s="333"/>
      <c r="V25" s="334"/>
      <c r="W25" s="191"/>
      <c r="X25" s="190"/>
      <c r="Y25" s="190"/>
      <c r="Z25" s="328"/>
      <c r="AA25" s="359"/>
      <c r="AB25" s="368"/>
      <c r="AC25" s="368"/>
      <c r="AD25" s="369"/>
      <c r="AE25" s="370"/>
      <c r="AF25" s="368"/>
      <c r="AG25" s="368"/>
      <c r="AH25" s="369"/>
      <c r="AI25" s="338"/>
      <c r="AJ25" s="333"/>
      <c r="AK25" s="333"/>
      <c r="AL25" s="334"/>
      <c r="AM25" s="186">
        <f>abrigbaterias!G87</f>
        <v>0</v>
      </c>
      <c r="AN25" s="45"/>
      <c r="AO25" s="8"/>
      <c r="AP25" s="9"/>
      <c r="AQ25" s="9"/>
    </row>
    <row r="26" spans="1:43" s="10" customFormat="1" ht="20.25" customHeight="1" thickBot="1">
      <c r="A26" s="535"/>
      <c r="B26" s="543"/>
      <c r="C26" s="329"/>
      <c r="D26" s="71"/>
      <c r="E26" s="71"/>
      <c r="F26" s="330"/>
      <c r="G26" s="329"/>
      <c r="H26" s="71"/>
      <c r="I26" s="71"/>
      <c r="J26" s="330"/>
      <c r="K26" s="329"/>
      <c r="L26" s="71"/>
      <c r="M26" s="71"/>
      <c r="N26" s="330"/>
      <c r="O26" s="329"/>
      <c r="P26" s="71"/>
      <c r="Q26" s="71"/>
      <c r="R26" s="330"/>
      <c r="S26" s="329"/>
      <c r="T26" s="71"/>
      <c r="U26" s="71"/>
      <c r="V26" s="330"/>
      <c r="W26" s="329"/>
      <c r="X26" s="71"/>
      <c r="Y26" s="71"/>
      <c r="Z26" s="330"/>
      <c r="AA26" s="329"/>
      <c r="AB26" s="71"/>
      <c r="AC26" s="71"/>
      <c r="AD26" s="330"/>
      <c r="AE26" s="329"/>
      <c r="AF26" s="71"/>
      <c r="AG26" s="71"/>
      <c r="AH26" s="330"/>
      <c r="AI26" s="339"/>
      <c r="AJ26" s="71"/>
      <c r="AK26" s="71"/>
      <c r="AL26" s="330"/>
      <c r="AM26" s="186"/>
      <c r="AN26" s="45"/>
      <c r="AO26" s="8"/>
      <c r="AP26" s="9"/>
      <c r="AQ26" s="9"/>
    </row>
    <row r="27" spans="1:43" s="10" customFormat="1" ht="20.25" customHeight="1">
      <c r="A27" s="534">
        <v>13</v>
      </c>
      <c r="B27" s="537" t="s">
        <v>722</v>
      </c>
      <c r="C27" s="340"/>
      <c r="D27" s="341"/>
      <c r="E27" s="341"/>
      <c r="F27" s="342"/>
      <c r="G27" s="340"/>
      <c r="H27" s="341"/>
      <c r="I27" s="341"/>
      <c r="J27" s="342"/>
      <c r="K27" s="340"/>
      <c r="L27" s="341"/>
      <c r="M27" s="341"/>
      <c r="N27" s="342"/>
      <c r="O27" s="332"/>
      <c r="P27" s="333"/>
      <c r="Q27" s="333"/>
      <c r="R27" s="334"/>
      <c r="S27" s="332"/>
      <c r="T27" s="333"/>
      <c r="U27" s="333"/>
      <c r="V27" s="334"/>
      <c r="W27" s="191"/>
      <c r="X27" s="190"/>
      <c r="Y27" s="190"/>
      <c r="Z27" s="328"/>
      <c r="AA27" s="191"/>
      <c r="AB27" s="190"/>
      <c r="AC27" s="190"/>
      <c r="AD27" s="190"/>
      <c r="AE27" s="359"/>
      <c r="AF27" s="360"/>
      <c r="AG27" s="360"/>
      <c r="AH27" s="363"/>
      <c r="AI27" s="359"/>
      <c r="AJ27" s="360"/>
      <c r="AK27" s="190"/>
      <c r="AL27" s="328"/>
      <c r="AM27" s="185">
        <f>apluv!G25</f>
        <v>0</v>
      </c>
      <c r="AN27" s="45"/>
      <c r="AO27" s="8"/>
      <c r="AP27" s="9"/>
      <c r="AQ27" s="9"/>
    </row>
    <row r="28" spans="1:43" s="10" customFormat="1" ht="20.25" customHeight="1" thickBot="1">
      <c r="A28" s="535"/>
      <c r="B28" s="538"/>
      <c r="C28" s="329"/>
      <c r="D28" s="71"/>
      <c r="E28" s="71"/>
      <c r="F28" s="330"/>
      <c r="G28" s="329"/>
      <c r="H28" s="71"/>
      <c r="I28" s="71"/>
      <c r="J28" s="330"/>
      <c r="K28" s="329"/>
      <c r="L28" s="71"/>
      <c r="M28" s="71"/>
      <c r="N28" s="330"/>
      <c r="O28" s="329"/>
      <c r="P28" s="71"/>
      <c r="Q28" s="71"/>
      <c r="R28" s="330"/>
      <c r="S28" s="329"/>
      <c r="T28" s="71"/>
      <c r="U28" s="71"/>
      <c r="V28" s="330"/>
      <c r="W28" s="329"/>
      <c r="X28" s="71"/>
      <c r="Y28" s="71"/>
      <c r="Z28" s="330"/>
      <c r="AA28" s="329"/>
      <c r="AB28" s="71"/>
      <c r="AC28" s="71"/>
      <c r="AD28" s="330"/>
      <c r="AE28" s="329"/>
      <c r="AF28" s="71"/>
      <c r="AG28" s="71"/>
      <c r="AH28" s="330"/>
      <c r="AI28" s="329"/>
      <c r="AJ28" s="71"/>
      <c r="AK28" s="71"/>
      <c r="AL28" s="330"/>
      <c r="AM28" s="184"/>
      <c r="AN28" s="45"/>
      <c r="AO28" s="8"/>
      <c r="AP28" s="9"/>
      <c r="AQ28" s="9"/>
    </row>
    <row r="29" spans="1:43" s="10" customFormat="1" ht="20.25" customHeight="1">
      <c r="A29" s="534">
        <v>14</v>
      </c>
      <c r="B29" s="537" t="s">
        <v>723</v>
      </c>
      <c r="C29" s="191"/>
      <c r="D29" s="190"/>
      <c r="E29" s="190"/>
      <c r="F29" s="328"/>
      <c r="G29" s="191"/>
      <c r="H29" s="190"/>
      <c r="I29" s="190"/>
      <c r="J29" s="328"/>
      <c r="K29" s="191"/>
      <c r="L29" s="190"/>
      <c r="M29" s="190"/>
      <c r="N29" s="328"/>
      <c r="O29" s="332"/>
      <c r="P29" s="333"/>
      <c r="Q29" s="333"/>
      <c r="R29" s="334"/>
      <c r="S29" s="332"/>
      <c r="T29" s="333"/>
      <c r="U29" s="333"/>
      <c r="V29" s="334"/>
      <c r="W29" s="332"/>
      <c r="X29" s="333"/>
      <c r="Y29" s="333"/>
      <c r="Z29" s="334"/>
      <c r="AA29" s="332"/>
      <c r="AB29" s="333"/>
      <c r="AC29" s="368"/>
      <c r="AD29" s="369"/>
      <c r="AE29" s="359"/>
      <c r="AF29" s="360"/>
      <c r="AG29" s="360"/>
      <c r="AH29" s="363"/>
      <c r="AI29" s="359"/>
      <c r="AJ29" s="360"/>
      <c r="AK29" s="360"/>
      <c r="AL29" s="363"/>
      <c r="AM29" s="185">
        <f>arquit!G179*1.4</f>
        <v>0</v>
      </c>
      <c r="AN29" s="45"/>
      <c r="AO29" s="8"/>
      <c r="AP29" s="9"/>
      <c r="AQ29" s="9"/>
    </row>
    <row r="30" spans="1:43" s="10" customFormat="1" ht="20.25" customHeight="1" thickBot="1">
      <c r="A30" s="535"/>
      <c r="B30" s="538"/>
      <c r="C30" s="329"/>
      <c r="D30" s="71"/>
      <c r="E30" s="71"/>
      <c r="F30" s="330"/>
      <c r="G30" s="329"/>
      <c r="H30" s="71"/>
      <c r="I30" s="71"/>
      <c r="J30" s="330"/>
      <c r="K30" s="329"/>
      <c r="L30" s="71"/>
      <c r="M30" s="71"/>
      <c r="N30" s="330"/>
      <c r="O30" s="329"/>
      <c r="P30" s="71"/>
      <c r="Q30" s="71"/>
      <c r="R30" s="330"/>
      <c r="S30" s="329"/>
      <c r="T30" s="71"/>
      <c r="U30" s="71"/>
      <c r="V30" s="330"/>
      <c r="W30" s="329"/>
      <c r="X30" s="71"/>
      <c r="Y30" s="71"/>
      <c r="Z30" s="330"/>
      <c r="AA30" s="329"/>
      <c r="AB30" s="71"/>
      <c r="AC30" s="71"/>
      <c r="AD30" s="330"/>
      <c r="AE30" s="329"/>
      <c r="AF30" s="71"/>
      <c r="AG30" s="71"/>
      <c r="AH30" s="330"/>
      <c r="AI30" s="329"/>
      <c r="AJ30" s="71"/>
      <c r="AK30" s="71"/>
      <c r="AL30" s="330"/>
      <c r="AM30" s="184"/>
      <c r="AN30" s="45"/>
      <c r="AO30" s="8"/>
      <c r="AP30" s="9"/>
      <c r="AQ30" s="9"/>
    </row>
    <row r="31" spans="1:43" s="10" customFormat="1" ht="20.25" customHeight="1">
      <c r="A31" s="534">
        <v>15</v>
      </c>
      <c r="B31" s="537" t="s">
        <v>724</v>
      </c>
      <c r="C31" s="191"/>
      <c r="D31" s="190"/>
      <c r="E31" s="190"/>
      <c r="F31" s="328"/>
      <c r="G31" s="191"/>
      <c r="H31" s="190"/>
      <c r="I31" s="190"/>
      <c r="J31" s="328"/>
      <c r="K31" s="191"/>
      <c r="L31" s="190"/>
      <c r="M31" s="190"/>
      <c r="N31" s="328"/>
      <c r="O31" s="191"/>
      <c r="P31" s="190"/>
      <c r="Q31" s="190"/>
      <c r="R31" s="328"/>
      <c r="S31" s="191"/>
      <c r="T31" s="190"/>
      <c r="U31" s="190"/>
      <c r="V31" s="328"/>
      <c r="W31" s="191"/>
      <c r="X31" s="190"/>
      <c r="Y31" s="190"/>
      <c r="Z31" s="328"/>
      <c r="AA31" s="191"/>
      <c r="AB31" s="190"/>
      <c r="AC31" s="190"/>
      <c r="AD31" s="328"/>
      <c r="AE31" s="191"/>
      <c r="AF31" s="190"/>
      <c r="AG31" s="360"/>
      <c r="AH31" s="363"/>
      <c r="AI31" s="360"/>
      <c r="AJ31" s="360"/>
      <c r="AK31" s="360"/>
      <c r="AL31" s="363"/>
      <c r="AM31" s="185">
        <f>paisag!G14</f>
        <v>0</v>
      </c>
      <c r="AN31" s="45"/>
      <c r="AO31" s="8"/>
      <c r="AP31" s="9"/>
      <c r="AQ31" s="9"/>
    </row>
    <row r="32" spans="1:43" s="10" customFormat="1" ht="20.25" customHeight="1" thickBot="1">
      <c r="A32" s="535"/>
      <c r="B32" s="538"/>
      <c r="C32" s="329"/>
      <c r="D32" s="71"/>
      <c r="E32" s="71"/>
      <c r="F32" s="330"/>
      <c r="G32" s="329"/>
      <c r="H32" s="71"/>
      <c r="I32" s="71"/>
      <c r="J32" s="330"/>
      <c r="K32" s="329"/>
      <c r="L32" s="71"/>
      <c r="M32" s="71"/>
      <c r="N32" s="330"/>
      <c r="O32" s="329"/>
      <c r="P32" s="71"/>
      <c r="Q32" s="71"/>
      <c r="R32" s="330"/>
      <c r="S32" s="329"/>
      <c r="T32" s="71"/>
      <c r="U32" s="71"/>
      <c r="V32" s="330"/>
      <c r="W32" s="329"/>
      <c r="X32" s="71"/>
      <c r="Y32" s="71"/>
      <c r="Z32" s="330"/>
      <c r="AA32" s="329"/>
      <c r="AB32" s="71"/>
      <c r="AC32" s="71"/>
      <c r="AD32" s="330"/>
      <c r="AE32" s="329"/>
      <c r="AF32" s="71"/>
      <c r="AG32" s="71"/>
      <c r="AH32" s="330"/>
      <c r="AI32" s="329"/>
      <c r="AJ32" s="71"/>
      <c r="AK32" s="71"/>
      <c r="AL32" s="330"/>
      <c r="AM32" s="186"/>
      <c r="AN32" s="45"/>
      <c r="AO32" s="8"/>
      <c r="AP32" s="9"/>
      <c r="AQ32" s="9"/>
    </row>
    <row r="33" spans="1:43" s="10" customFormat="1" ht="20.25" customHeight="1">
      <c r="A33" s="534">
        <v>16</v>
      </c>
      <c r="B33" s="537" t="s">
        <v>725</v>
      </c>
      <c r="C33" s="191"/>
      <c r="D33" s="190"/>
      <c r="E33" s="190"/>
      <c r="F33" s="328"/>
      <c r="G33" s="191"/>
      <c r="H33" s="190"/>
      <c r="I33" s="190"/>
      <c r="J33" s="328"/>
      <c r="K33" s="191"/>
      <c r="L33" s="190"/>
      <c r="M33" s="190"/>
      <c r="N33" s="328"/>
      <c r="O33" s="191"/>
      <c r="P33" s="190"/>
      <c r="Q33" s="190"/>
      <c r="R33" s="328"/>
      <c r="S33" s="191"/>
      <c r="T33" s="190"/>
      <c r="U33" s="190"/>
      <c r="V33" s="328"/>
      <c r="W33" s="191"/>
      <c r="X33" s="190"/>
      <c r="Y33" s="190"/>
      <c r="Z33" s="328"/>
      <c r="AA33" s="191"/>
      <c r="AB33" s="190"/>
      <c r="AC33" s="190"/>
      <c r="AD33" s="328"/>
      <c r="AE33" s="191"/>
      <c r="AF33" s="190"/>
      <c r="AG33" s="190"/>
      <c r="AH33" s="328"/>
      <c r="AI33" s="359"/>
      <c r="AJ33" s="360"/>
      <c r="AK33" s="360"/>
      <c r="AL33" s="363"/>
      <c r="AM33" s="523">
        <f>(arquit!G194*1.4)+Incendio!G17</f>
        <v>0</v>
      </c>
      <c r="AN33" s="45"/>
      <c r="AO33" s="8"/>
      <c r="AP33" s="9"/>
      <c r="AQ33" s="9"/>
    </row>
    <row r="34" spans="1:43" s="10" customFormat="1" ht="20.25" customHeight="1" thickBot="1">
      <c r="A34" s="542"/>
      <c r="B34" s="544"/>
      <c r="C34" s="335"/>
      <c r="D34" s="336"/>
      <c r="E34" s="336"/>
      <c r="F34" s="337"/>
      <c r="G34" s="335"/>
      <c r="H34" s="336"/>
      <c r="I34" s="336"/>
      <c r="J34" s="337"/>
      <c r="K34" s="335"/>
      <c r="L34" s="336"/>
      <c r="M34" s="336"/>
      <c r="N34" s="337"/>
      <c r="O34" s="335"/>
      <c r="P34" s="336"/>
      <c r="Q34" s="71"/>
      <c r="R34" s="330"/>
      <c r="S34" s="329"/>
      <c r="T34" s="71"/>
      <c r="U34" s="71"/>
      <c r="V34" s="330"/>
      <c r="W34" s="329"/>
      <c r="X34" s="71"/>
      <c r="Y34" s="71"/>
      <c r="Z34" s="330"/>
      <c r="AA34" s="329"/>
      <c r="AB34" s="71"/>
      <c r="AC34" s="71"/>
      <c r="AD34" s="330"/>
      <c r="AE34" s="329"/>
      <c r="AF34" s="71"/>
      <c r="AG34" s="71"/>
      <c r="AH34" s="330"/>
      <c r="AI34" s="329"/>
      <c r="AJ34" s="71"/>
      <c r="AK34" s="71"/>
      <c r="AL34" s="330"/>
      <c r="AM34" s="524"/>
      <c r="AN34" s="45"/>
      <c r="AO34" s="8"/>
      <c r="AP34" s="9"/>
      <c r="AQ34" s="9"/>
    </row>
    <row r="35" spans="1:43" s="10" customFormat="1" ht="20.25" customHeight="1">
      <c r="A35" s="534">
        <v>17</v>
      </c>
      <c r="B35" s="537" t="s">
        <v>781</v>
      </c>
      <c r="C35" s="191"/>
      <c r="D35" s="190"/>
      <c r="E35" s="190"/>
      <c r="F35" s="328"/>
      <c r="G35" s="191"/>
      <c r="H35" s="190"/>
      <c r="I35" s="190"/>
      <c r="J35" s="328"/>
      <c r="K35" s="191"/>
      <c r="L35" s="190"/>
      <c r="M35" s="190"/>
      <c r="N35" s="328"/>
      <c r="O35" s="191"/>
      <c r="P35" s="190"/>
      <c r="Q35" s="190"/>
      <c r="R35" s="328"/>
      <c r="S35" s="191"/>
      <c r="T35" s="190"/>
      <c r="U35" s="190"/>
      <c r="V35" s="328"/>
      <c r="W35" s="191"/>
      <c r="X35" s="190"/>
      <c r="Y35" s="190"/>
      <c r="Z35" s="328"/>
      <c r="AA35" s="191"/>
      <c r="AB35" s="190"/>
      <c r="AC35" s="190"/>
      <c r="AD35" s="328"/>
      <c r="AE35" s="191"/>
      <c r="AF35" s="190"/>
      <c r="AG35" s="190"/>
      <c r="AH35" s="328"/>
      <c r="AI35" s="359"/>
      <c r="AJ35" s="360"/>
      <c r="AK35" s="360"/>
      <c r="AL35" s="363"/>
      <c r="AM35" s="186">
        <f>arquit!G186*1.4</f>
        <v>0</v>
      </c>
      <c r="AN35" s="45"/>
      <c r="AO35" s="8"/>
      <c r="AP35" s="9"/>
      <c r="AQ35" s="9"/>
    </row>
    <row r="36" spans="1:43" s="10" customFormat="1" ht="20.25" customHeight="1" thickBot="1">
      <c r="A36" s="542"/>
      <c r="B36" s="544"/>
      <c r="C36" s="335"/>
      <c r="D36" s="336"/>
      <c r="E36" s="336"/>
      <c r="F36" s="337"/>
      <c r="G36" s="335"/>
      <c r="H36" s="336"/>
      <c r="I36" s="336"/>
      <c r="J36" s="337"/>
      <c r="K36" s="335"/>
      <c r="L36" s="336"/>
      <c r="M36" s="336"/>
      <c r="N36" s="337"/>
      <c r="O36" s="335"/>
      <c r="P36" s="336"/>
      <c r="Q36" s="71"/>
      <c r="R36" s="330"/>
      <c r="S36" s="329"/>
      <c r="T36" s="71"/>
      <c r="U36" s="71"/>
      <c r="V36" s="330"/>
      <c r="W36" s="329"/>
      <c r="X36" s="71"/>
      <c r="Y36" s="71"/>
      <c r="Z36" s="330"/>
      <c r="AA36" s="329"/>
      <c r="AB36" s="71"/>
      <c r="AC36" s="71"/>
      <c r="AD36" s="330"/>
      <c r="AE36" s="329"/>
      <c r="AF36" s="71"/>
      <c r="AG36" s="71"/>
      <c r="AH36" s="330"/>
      <c r="AI36" s="329"/>
      <c r="AJ36" s="71"/>
      <c r="AK36" s="71"/>
      <c r="AL36" s="330"/>
      <c r="AM36" s="186"/>
      <c r="AN36" s="45"/>
      <c r="AO36" s="8"/>
      <c r="AP36" s="9"/>
      <c r="AQ36" s="9"/>
    </row>
    <row r="37" spans="1:43" s="377" customFormat="1" ht="60" customHeight="1" thickBot="1">
      <c r="A37" s="381"/>
      <c r="B37" s="378"/>
      <c r="C37" s="382"/>
      <c r="D37" s="382"/>
      <c r="E37" s="382"/>
      <c r="F37" s="382"/>
      <c r="G37" s="382"/>
      <c r="H37" s="382"/>
      <c r="I37" s="382"/>
      <c r="J37" s="382"/>
      <c r="K37" s="382"/>
      <c r="L37" s="382"/>
      <c r="M37" s="382"/>
      <c r="N37" s="382"/>
      <c r="O37" s="382"/>
      <c r="P37" s="383"/>
      <c r="Q37" s="371"/>
      <c r="R37" s="371"/>
      <c r="S37" s="371"/>
      <c r="T37" s="371"/>
      <c r="U37" s="371"/>
      <c r="V37" s="371"/>
      <c r="W37" s="371"/>
      <c r="X37" s="371"/>
      <c r="Y37" s="371"/>
      <c r="Z37" s="371"/>
      <c r="AA37" s="371"/>
      <c r="AB37" s="371"/>
      <c r="AC37" s="371"/>
      <c r="AD37" s="371"/>
      <c r="AE37" s="371"/>
      <c r="AF37" s="371"/>
      <c r="AG37" s="371"/>
      <c r="AH37" s="371"/>
      <c r="AI37" s="371"/>
      <c r="AJ37" s="371"/>
      <c r="AK37" s="371"/>
      <c r="AL37" s="372" t="s">
        <v>53</v>
      </c>
      <c r="AM37" s="373">
        <f>SUM(AM3:AM35)</f>
        <v>0</v>
      </c>
      <c r="AN37" s="374"/>
      <c r="AO37" s="375"/>
      <c r="AP37" s="376"/>
      <c r="AQ37" s="376"/>
    </row>
    <row r="38" spans="1:43" s="12" customFormat="1" ht="15">
      <c r="A38" s="379"/>
      <c r="B38" s="68"/>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69"/>
      <c r="AN38" s="46"/>
      <c r="AO38" s="11"/>
      <c r="AP38" s="11"/>
      <c r="AQ38" s="11"/>
    </row>
  </sheetData>
  <sheetProtection/>
  <mergeCells count="45">
    <mergeCell ref="A35:A36"/>
    <mergeCell ref="B35:B36"/>
    <mergeCell ref="B31:B32"/>
    <mergeCell ref="B33:B34"/>
    <mergeCell ref="B13:B14"/>
    <mergeCell ref="B15:B16"/>
    <mergeCell ref="B17:B18"/>
    <mergeCell ref="B19:B20"/>
    <mergeCell ref="B21:B22"/>
    <mergeCell ref="A25:A26"/>
    <mergeCell ref="B7:B8"/>
    <mergeCell ref="B9:B10"/>
    <mergeCell ref="B11:B12"/>
    <mergeCell ref="B25:B26"/>
    <mergeCell ref="B27:B28"/>
    <mergeCell ref="B29:B30"/>
    <mergeCell ref="A27:A28"/>
    <mergeCell ref="A29:A30"/>
    <mergeCell ref="A31:A32"/>
    <mergeCell ref="A33:A34"/>
    <mergeCell ref="A13:A14"/>
    <mergeCell ref="A15:A16"/>
    <mergeCell ref="A17:A18"/>
    <mergeCell ref="A19:A20"/>
    <mergeCell ref="A21:A22"/>
    <mergeCell ref="AA1:AD1"/>
    <mergeCell ref="A23:A24"/>
    <mergeCell ref="A3:A4"/>
    <mergeCell ref="A5:A6"/>
    <mergeCell ref="A7:A8"/>
    <mergeCell ref="A9:A10"/>
    <mergeCell ref="A11:A12"/>
    <mergeCell ref="B23:B24"/>
    <mergeCell ref="B3:B4"/>
    <mergeCell ref="B5:B6"/>
    <mergeCell ref="AE1:AH1"/>
    <mergeCell ref="A1:B1"/>
    <mergeCell ref="A2:B2"/>
    <mergeCell ref="AI1:AL1"/>
    <mergeCell ref="C1:F1"/>
    <mergeCell ref="G1:J1"/>
    <mergeCell ref="K1:N1"/>
    <mergeCell ref="O1:R1"/>
    <mergeCell ref="S1:V1"/>
    <mergeCell ref="W1:Z1"/>
  </mergeCells>
  <printOptions horizontalCentered="1"/>
  <pageMargins left="0.5118110236220472" right="0.4330708661417323" top="1.3385826771653544" bottom="0.4330708661417323" header="0.6299212598425197" footer="0"/>
  <pageSetup horizontalDpi="300" verticalDpi="300" orientation="landscape" paperSize="9" scale="55" r:id="rId1"/>
  <headerFooter alignWithMargins="0">
    <oddHeader>&amp;L&amp;14SECRETARIA DO MEIO AMBIENTE
FUNDAÇÃO FLORESTAL&amp;C&amp;14ESTAÇÃO ECOLÓGICA DE JURÉIA-ITATINS
Núcleo Arpoador
Centro de Educação Ambiental&amp;R&amp;14Planilha Orçamentária
Cronograma Físico-Financeiro
data base= Outubro/2012</oddHeader>
    <oddFooter>&amp;Rpágina &amp;P / &amp;N</oddFooter>
  </headerFooter>
</worksheet>
</file>

<file path=xl/worksheets/sheet10.xml><?xml version="1.0" encoding="utf-8"?>
<worksheet xmlns="http://schemas.openxmlformats.org/spreadsheetml/2006/main" xmlns:r="http://schemas.openxmlformats.org/officeDocument/2006/relationships">
  <dimension ref="A1:O147"/>
  <sheetViews>
    <sheetView showZeros="0" view="pageBreakPreview" zoomScaleSheetLayoutView="100" workbookViewId="0" topLeftCell="A73">
      <selection activeCell="H73" sqref="H1:H16384"/>
    </sheetView>
  </sheetViews>
  <sheetFormatPr defaultColWidth="9.140625" defaultRowHeight="12.75"/>
  <cols>
    <col min="1" max="1" width="7.140625" style="54" customWidth="1"/>
    <col min="2" max="2" width="10.8515625" style="59" customWidth="1"/>
    <col min="3" max="3" width="68.57421875" style="60" customWidth="1"/>
    <col min="4" max="4" width="4.7109375" style="59" customWidth="1"/>
    <col min="5" max="5" width="10.7109375" style="318" customWidth="1"/>
    <col min="6" max="6" width="11.7109375" style="233" customWidth="1"/>
    <col min="7" max="7" width="15.7109375" style="233" customWidth="1"/>
    <col min="8" max="9" width="15.7109375" style="33" customWidth="1"/>
    <col min="10" max="10" width="15.7109375" style="240" customWidth="1"/>
    <col min="11" max="16384" width="9.140625" style="232" customWidth="1"/>
  </cols>
  <sheetData>
    <row r="1" spans="1:10" s="194" customFormat="1" ht="13.5" thickBot="1">
      <c r="A1" s="158" t="s">
        <v>2</v>
      </c>
      <c r="B1" s="159" t="s">
        <v>3</v>
      </c>
      <c r="C1" s="160" t="s">
        <v>64</v>
      </c>
      <c r="D1" s="159" t="s">
        <v>4</v>
      </c>
      <c r="E1" s="229" t="s">
        <v>5</v>
      </c>
      <c r="F1" s="229" t="s">
        <v>28</v>
      </c>
      <c r="G1" s="230" t="s">
        <v>55</v>
      </c>
      <c r="H1" s="238"/>
      <c r="I1" s="101"/>
      <c r="J1" s="238"/>
    </row>
    <row r="2" spans="1:10" s="216" customFormat="1" ht="12.75">
      <c r="A2" s="90"/>
      <c r="B2" s="197"/>
      <c r="C2" s="196"/>
      <c r="D2" s="197"/>
      <c r="E2" s="231"/>
      <c r="F2" s="203"/>
      <c r="G2" s="204"/>
      <c r="H2" s="238"/>
      <c r="I2" s="101"/>
      <c r="J2" s="76"/>
    </row>
    <row r="3" spans="1:8" s="216" customFormat="1" ht="12.75">
      <c r="A3" s="90">
        <v>1</v>
      </c>
      <c r="B3" s="72"/>
      <c r="C3" s="196" t="s">
        <v>177</v>
      </c>
      <c r="D3" s="197" t="s">
        <v>9</v>
      </c>
      <c r="E3" s="203">
        <v>22.5</v>
      </c>
      <c r="F3" s="203"/>
      <c r="G3" s="203">
        <f>E3*F3</f>
        <v>0</v>
      </c>
      <c r="H3" s="440"/>
    </row>
    <row r="4" spans="1:8" s="216" customFormat="1" ht="12.75">
      <c r="A4" s="90"/>
      <c r="B4" s="72"/>
      <c r="C4" s="196"/>
      <c r="D4" s="197"/>
      <c r="E4" s="203"/>
      <c r="F4" s="203"/>
      <c r="G4" s="203"/>
      <c r="H4" s="231"/>
    </row>
    <row r="5" spans="1:8" s="216" customFormat="1" ht="12.75">
      <c r="A5" s="90">
        <v>2</v>
      </c>
      <c r="B5" s="72"/>
      <c r="C5" s="201" t="s">
        <v>352</v>
      </c>
      <c r="D5" s="197" t="s">
        <v>9</v>
      </c>
      <c r="E5" s="203">
        <v>45</v>
      </c>
      <c r="F5" s="203"/>
      <c r="G5" s="203">
        <f>E5*F5</f>
        <v>0</v>
      </c>
      <c r="H5" s="440"/>
    </row>
    <row r="6" spans="5:10" ht="12.75">
      <c r="E6" s="233"/>
      <c r="H6" s="231"/>
      <c r="I6" s="232"/>
      <c r="J6" s="232"/>
    </row>
    <row r="7" spans="1:8" s="216" customFormat="1" ht="12.75">
      <c r="A7" s="90">
        <v>3</v>
      </c>
      <c r="B7" s="72"/>
      <c r="C7" s="207" t="s">
        <v>298</v>
      </c>
      <c r="D7" s="197" t="s">
        <v>11</v>
      </c>
      <c r="E7" s="203">
        <v>9</v>
      </c>
      <c r="F7" s="203"/>
      <c r="G7" s="203">
        <f>E7*F7</f>
        <v>0</v>
      </c>
      <c r="H7" s="440"/>
    </row>
    <row r="8" spans="1:8" s="216" customFormat="1" ht="12.75">
      <c r="A8" s="90"/>
      <c r="B8" s="72"/>
      <c r="C8" s="196"/>
      <c r="D8" s="197"/>
      <c r="E8" s="203"/>
      <c r="F8" s="203"/>
      <c r="G8" s="203"/>
      <c r="H8" s="231"/>
    </row>
    <row r="9" spans="1:8" s="216" customFormat="1" ht="25.5">
      <c r="A9" s="90">
        <v>4</v>
      </c>
      <c r="B9" s="72"/>
      <c r="C9" s="196" t="s">
        <v>486</v>
      </c>
      <c r="D9" s="197"/>
      <c r="E9" s="203"/>
      <c r="F9" s="203"/>
      <c r="G9" s="203"/>
      <c r="H9" s="231"/>
    </row>
    <row r="10" spans="1:8" s="216" customFormat="1" ht="12.75">
      <c r="A10" s="90"/>
      <c r="B10" s="72" t="s">
        <v>58</v>
      </c>
      <c r="C10" s="196" t="s">
        <v>487</v>
      </c>
      <c r="D10" s="197" t="s">
        <v>11</v>
      </c>
      <c r="E10" s="510">
        <v>0.6</v>
      </c>
      <c r="F10" s="203"/>
      <c r="G10" s="203">
        <f>E10*F10</f>
        <v>0</v>
      </c>
      <c r="H10" s="432"/>
    </row>
    <row r="11" spans="1:8" s="216" customFormat="1" ht="12.75">
      <c r="A11" s="90"/>
      <c r="B11" s="72" t="s">
        <v>68</v>
      </c>
      <c r="C11" s="196" t="s">
        <v>488</v>
      </c>
      <c r="D11" s="197" t="s">
        <v>33</v>
      </c>
      <c r="E11" s="510">
        <v>13.76</v>
      </c>
      <c r="F11" s="203"/>
      <c r="G11" s="203">
        <f>E11*F11</f>
        <v>0</v>
      </c>
      <c r="H11" s="440"/>
    </row>
    <row r="12" spans="1:8" s="216" customFormat="1" ht="12.75">
      <c r="A12" s="90"/>
      <c r="B12" s="72" t="s">
        <v>78</v>
      </c>
      <c r="C12" s="196" t="s">
        <v>489</v>
      </c>
      <c r="D12" s="197" t="s">
        <v>33</v>
      </c>
      <c r="E12" s="510">
        <v>10.24</v>
      </c>
      <c r="F12" s="203"/>
      <c r="G12" s="203">
        <f>E12*F12</f>
        <v>0</v>
      </c>
      <c r="H12" s="440"/>
    </row>
    <row r="13" spans="1:8" s="216" customFormat="1" ht="12.75">
      <c r="A13" s="90"/>
      <c r="B13" s="72"/>
      <c r="C13" s="196"/>
      <c r="D13" s="197"/>
      <c r="E13" s="510"/>
      <c r="F13" s="203"/>
      <c r="G13" s="203"/>
      <c r="H13" s="231"/>
    </row>
    <row r="14" spans="1:11" s="216" customFormat="1" ht="25.5">
      <c r="A14" s="90">
        <v>5</v>
      </c>
      <c r="B14" s="72"/>
      <c r="C14" s="196" t="s">
        <v>490</v>
      </c>
      <c r="D14" s="197" t="s">
        <v>11</v>
      </c>
      <c r="E14" s="203">
        <v>3</v>
      </c>
      <c r="F14" s="203"/>
      <c r="G14" s="203">
        <f>E14*F14</f>
        <v>0</v>
      </c>
      <c r="H14" s="432"/>
      <c r="I14" s="74"/>
      <c r="K14" s="74"/>
    </row>
    <row r="15" spans="1:11" s="216" customFormat="1" ht="12.75">
      <c r="A15" s="90"/>
      <c r="B15" s="72"/>
      <c r="C15" s="196"/>
      <c r="D15" s="197"/>
      <c r="E15" s="203"/>
      <c r="F15" s="203"/>
      <c r="G15" s="203"/>
      <c r="H15" s="231"/>
      <c r="I15" s="126"/>
      <c r="K15" s="126"/>
    </row>
    <row r="16" spans="1:8" s="216" customFormat="1" ht="12.75">
      <c r="A16" s="90">
        <v>6</v>
      </c>
      <c r="B16" s="72"/>
      <c r="C16" s="196" t="s">
        <v>491</v>
      </c>
      <c r="D16" s="197" t="s">
        <v>11</v>
      </c>
      <c r="E16" s="203">
        <v>3.6</v>
      </c>
      <c r="F16" s="203"/>
      <c r="G16" s="203">
        <f>E16*F16</f>
        <v>0</v>
      </c>
      <c r="H16" s="440"/>
    </row>
    <row r="17" spans="1:8" s="216" customFormat="1" ht="12.75">
      <c r="A17" s="90"/>
      <c r="B17" s="72"/>
      <c r="C17" s="196"/>
      <c r="D17" s="197"/>
      <c r="E17" s="203"/>
      <c r="F17" s="203"/>
      <c r="G17" s="203"/>
      <c r="H17" s="231"/>
    </row>
    <row r="18" spans="1:8" s="216" customFormat="1" ht="12.75">
      <c r="A18" s="90">
        <v>7</v>
      </c>
      <c r="B18" s="72"/>
      <c r="C18" s="196" t="s">
        <v>492</v>
      </c>
      <c r="D18" s="197" t="s">
        <v>9</v>
      </c>
      <c r="E18" s="203">
        <v>8.8</v>
      </c>
      <c r="F18" s="203"/>
      <c r="G18" s="203">
        <f>E18*F18</f>
        <v>0</v>
      </c>
      <c r="H18" s="440"/>
    </row>
    <row r="19" spans="1:8" s="216" customFormat="1" ht="12.75">
      <c r="A19" s="90"/>
      <c r="B19" s="72"/>
      <c r="C19" s="196"/>
      <c r="D19" s="197"/>
      <c r="E19" s="203"/>
      <c r="F19" s="203"/>
      <c r="G19" s="203"/>
      <c r="H19" s="231"/>
    </row>
    <row r="20" spans="1:8" s="216" customFormat="1" ht="12.75">
      <c r="A20" s="90">
        <v>8</v>
      </c>
      <c r="B20" s="72"/>
      <c r="C20" s="196" t="s">
        <v>493</v>
      </c>
      <c r="D20" s="197" t="s">
        <v>9</v>
      </c>
      <c r="E20" s="203">
        <v>8</v>
      </c>
      <c r="F20" s="203"/>
      <c r="G20" s="203">
        <f>E20*F20</f>
        <v>0</v>
      </c>
      <c r="H20" s="440"/>
    </row>
    <row r="21" spans="1:8" s="216" customFormat="1" ht="12.75">
      <c r="A21" s="90"/>
      <c r="B21" s="72"/>
      <c r="C21" s="196"/>
      <c r="D21" s="197"/>
      <c r="E21" s="203"/>
      <c r="F21" s="203"/>
      <c r="G21" s="203"/>
      <c r="H21" s="231"/>
    </row>
    <row r="22" spans="1:8" s="216" customFormat="1" ht="12.75">
      <c r="A22" s="90">
        <v>9</v>
      </c>
      <c r="B22" s="72"/>
      <c r="C22" s="196" t="s">
        <v>494</v>
      </c>
      <c r="D22" s="197" t="s">
        <v>11</v>
      </c>
      <c r="E22" s="203">
        <v>1.15</v>
      </c>
      <c r="F22" s="203"/>
      <c r="G22" s="203">
        <f>E22*F22</f>
        <v>0</v>
      </c>
      <c r="H22" s="440"/>
    </row>
    <row r="23" spans="1:8" s="216" customFormat="1" ht="12.75">
      <c r="A23" s="90"/>
      <c r="B23" s="72"/>
      <c r="C23" s="196"/>
      <c r="D23" s="197"/>
      <c r="E23" s="203"/>
      <c r="F23" s="203"/>
      <c r="G23" s="203"/>
      <c r="H23" s="231"/>
    </row>
    <row r="24" spans="1:8" s="216" customFormat="1" ht="25.5">
      <c r="A24" s="90">
        <v>10</v>
      </c>
      <c r="B24" s="72"/>
      <c r="C24" s="196" t="s">
        <v>495</v>
      </c>
      <c r="D24" s="197"/>
      <c r="E24" s="203"/>
      <c r="F24" s="203"/>
      <c r="G24" s="203"/>
      <c r="H24" s="231"/>
    </row>
    <row r="25" spans="1:8" s="216" customFormat="1" ht="12.75">
      <c r="A25" s="90"/>
      <c r="B25" s="72" t="s">
        <v>23</v>
      </c>
      <c r="C25" s="196" t="s">
        <v>487</v>
      </c>
      <c r="D25" s="197" t="s">
        <v>11</v>
      </c>
      <c r="E25" s="203">
        <v>0.27</v>
      </c>
      <c r="F25" s="203"/>
      <c r="G25" s="203">
        <f>E25*F25</f>
        <v>0</v>
      </c>
      <c r="H25" s="432"/>
    </row>
    <row r="26" spans="1:8" s="216" customFormat="1" ht="12.75">
      <c r="A26" s="90"/>
      <c r="B26" s="72" t="s">
        <v>237</v>
      </c>
      <c r="C26" s="196" t="s">
        <v>496</v>
      </c>
      <c r="D26" s="197" t="s">
        <v>11</v>
      </c>
      <c r="E26" s="203">
        <v>0.27</v>
      </c>
      <c r="F26" s="203"/>
      <c r="G26" s="203">
        <f>E26*F26</f>
        <v>0</v>
      </c>
      <c r="H26" s="440"/>
    </row>
    <row r="27" spans="1:8" s="216" customFormat="1" ht="12.75">
      <c r="A27" s="90"/>
      <c r="B27" s="72" t="s">
        <v>238</v>
      </c>
      <c r="C27" s="196" t="s">
        <v>489</v>
      </c>
      <c r="D27" s="197" t="s">
        <v>33</v>
      </c>
      <c r="E27" s="203">
        <v>18</v>
      </c>
      <c r="F27" s="203"/>
      <c r="G27" s="203">
        <f>E27*F27</f>
        <v>0</v>
      </c>
      <c r="H27" s="440"/>
    </row>
    <row r="28" spans="1:8" s="216" customFormat="1" ht="12.75">
      <c r="A28" s="90"/>
      <c r="B28" s="72" t="s">
        <v>497</v>
      </c>
      <c r="C28" s="196" t="s">
        <v>356</v>
      </c>
      <c r="D28" s="197" t="s">
        <v>9</v>
      </c>
      <c r="E28" s="203">
        <v>3.2</v>
      </c>
      <c r="F28" s="203"/>
      <c r="G28" s="203">
        <f>E28*F28</f>
        <v>0</v>
      </c>
      <c r="H28" s="440"/>
    </row>
    <row r="29" spans="1:8" s="216" customFormat="1" ht="12.75">
      <c r="A29" s="90"/>
      <c r="B29" s="72"/>
      <c r="C29" s="196"/>
      <c r="D29" s="197"/>
      <c r="E29" s="203"/>
      <c r="F29" s="203"/>
      <c r="G29" s="203"/>
      <c r="H29" s="231"/>
    </row>
    <row r="30" spans="1:8" s="155" customFormat="1" ht="12.75">
      <c r="A30" s="90">
        <v>11</v>
      </c>
      <c r="B30" s="72"/>
      <c r="C30" s="196" t="s">
        <v>498</v>
      </c>
      <c r="D30" s="197" t="s">
        <v>9</v>
      </c>
      <c r="E30" s="203">
        <v>27.5</v>
      </c>
      <c r="F30" s="203"/>
      <c r="G30" s="203">
        <f>E30*F30</f>
        <v>0</v>
      </c>
      <c r="H30" s="440"/>
    </row>
    <row r="31" spans="1:8" s="155" customFormat="1" ht="12.75">
      <c r="A31" s="90"/>
      <c r="B31" s="72"/>
      <c r="C31" s="196"/>
      <c r="D31" s="197"/>
      <c r="E31" s="203"/>
      <c r="F31" s="203"/>
      <c r="G31" s="203"/>
      <c r="H31" s="231"/>
    </row>
    <row r="32" spans="1:8" s="216" customFormat="1" ht="12.75">
      <c r="A32" s="90">
        <v>12</v>
      </c>
      <c r="B32" s="72"/>
      <c r="C32" s="196" t="s">
        <v>499</v>
      </c>
      <c r="D32" s="197" t="s">
        <v>9</v>
      </c>
      <c r="E32" s="203">
        <v>0.4</v>
      </c>
      <c r="F32" s="203"/>
      <c r="G32" s="203">
        <f>E32*F32</f>
        <v>0</v>
      </c>
      <c r="H32" s="440"/>
    </row>
    <row r="33" spans="1:8" s="216" customFormat="1" ht="12.75">
      <c r="A33" s="90"/>
      <c r="B33" s="72"/>
      <c r="C33" s="196"/>
      <c r="D33" s="197"/>
      <c r="E33" s="203"/>
      <c r="F33" s="203"/>
      <c r="G33" s="203"/>
      <c r="H33" s="231"/>
    </row>
    <row r="34" spans="1:8" s="216" customFormat="1" ht="12.75">
      <c r="A34" s="90">
        <v>13</v>
      </c>
      <c r="B34" s="72"/>
      <c r="C34" s="196" t="s">
        <v>500</v>
      </c>
      <c r="D34" s="197" t="s">
        <v>9</v>
      </c>
      <c r="E34" s="203">
        <v>55</v>
      </c>
      <c r="F34" s="203"/>
      <c r="G34" s="203">
        <f>E34*F34</f>
        <v>0</v>
      </c>
      <c r="H34" s="440"/>
    </row>
    <row r="35" spans="1:8" s="216" customFormat="1" ht="12.75">
      <c r="A35" s="90"/>
      <c r="B35" s="72"/>
      <c r="C35" s="196"/>
      <c r="D35" s="197"/>
      <c r="E35" s="203"/>
      <c r="F35" s="203"/>
      <c r="G35" s="203"/>
      <c r="H35" s="231"/>
    </row>
    <row r="36" spans="1:8" s="216" customFormat="1" ht="12.75">
      <c r="A36" s="90">
        <v>14</v>
      </c>
      <c r="B36" s="72"/>
      <c r="C36" s="200" t="s">
        <v>204</v>
      </c>
      <c r="D36" s="197" t="s">
        <v>9</v>
      </c>
      <c r="E36" s="203">
        <v>27.5</v>
      </c>
      <c r="F36" s="203"/>
      <c r="G36" s="203">
        <f>E36*F36</f>
        <v>0</v>
      </c>
      <c r="H36" s="440"/>
    </row>
    <row r="37" spans="1:8" s="216" customFormat="1" ht="12.75">
      <c r="A37" s="90"/>
      <c r="B37" s="72"/>
      <c r="C37" s="200"/>
      <c r="D37" s="197"/>
      <c r="E37" s="203"/>
      <c r="F37" s="203"/>
      <c r="G37" s="203"/>
      <c r="H37" s="231"/>
    </row>
    <row r="38" spans="1:8" s="216" customFormat="1" ht="51">
      <c r="A38" s="90">
        <v>15</v>
      </c>
      <c r="B38" s="72"/>
      <c r="C38" s="201" t="s">
        <v>736</v>
      </c>
      <c r="D38" s="198" t="s">
        <v>9</v>
      </c>
      <c r="E38" s="203">
        <v>27.5</v>
      </c>
      <c r="F38" s="203"/>
      <c r="G38" s="203">
        <f>E38*F38</f>
        <v>0</v>
      </c>
      <c r="H38" s="445"/>
    </row>
    <row r="39" spans="1:8" s="216" customFormat="1" ht="12.75">
      <c r="A39" s="90"/>
      <c r="B39" s="72"/>
      <c r="C39" s="201"/>
      <c r="D39" s="198"/>
      <c r="E39" s="203"/>
      <c r="F39" s="203"/>
      <c r="G39" s="203"/>
      <c r="H39" s="231"/>
    </row>
    <row r="40" spans="1:8" s="216" customFormat="1" ht="51">
      <c r="A40" s="90">
        <v>16</v>
      </c>
      <c r="B40" s="72"/>
      <c r="C40" s="200" t="s">
        <v>737</v>
      </c>
      <c r="D40" s="198" t="s">
        <v>9</v>
      </c>
      <c r="E40" s="203">
        <v>22.6</v>
      </c>
      <c r="F40" s="203"/>
      <c r="G40" s="203">
        <f>E40*F40</f>
        <v>0</v>
      </c>
      <c r="H40" s="445"/>
    </row>
    <row r="41" spans="1:8" s="216" customFormat="1" ht="12.75">
      <c r="A41" s="90"/>
      <c r="B41" s="72"/>
      <c r="C41" s="200"/>
      <c r="D41" s="198"/>
      <c r="E41" s="203"/>
      <c r="F41" s="203"/>
      <c r="G41" s="203"/>
      <c r="H41" s="231"/>
    </row>
    <row r="42" spans="1:8" s="216" customFormat="1" ht="25.5">
      <c r="A42" s="90">
        <v>17</v>
      </c>
      <c r="B42" s="72"/>
      <c r="C42" s="196" t="s">
        <v>501</v>
      </c>
      <c r="D42" s="197"/>
      <c r="E42" s="203"/>
      <c r="F42" s="203"/>
      <c r="G42" s="203"/>
      <c r="H42" s="231"/>
    </row>
    <row r="43" spans="1:8" s="216" customFormat="1" ht="12.75">
      <c r="A43" s="90"/>
      <c r="B43" s="72" t="s">
        <v>502</v>
      </c>
      <c r="C43" s="196" t="s">
        <v>503</v>
      </c>
      <c r="D43" s="197" t="s">
        <v>9</v>
      </c>
      <c r="E43" s="203">
        <v>30.5</v>
      </c>
      <c r="F43" s="203"/>
      <c r="G43" s="203">
        <f aca="true" t="shared" si="0" ref="G43:G59">E43*F43</f>
        <v>0</v>
      </c>
      <c r="H43" s="440"/>
    </row>
    <row r="44" spans="1:8" s="216" customFormat="1" ht="12.75">
      <c r="A44" s="90"/>
      <c r="B44" s="72" t="s">
        <v>504</v>
      </c>
      <c r="C44" s="196" t="s">
        <v>505</v>
      </c>
      <c r="D44" s="197" t="s">
        <v>15</v>
      </c>
      <c r="E44" s="203">
        <v>14</v>
      </c>
      <c r="F44" s="203"/>
      <c r="G44" s="203">
        <f t="shared" si="0"/>
        <v>0</v>
      </c>
      <c r="H44" s="440"/>
    </row>
    <row r="45" spans="1:8" s="216" customFormat="1" ht="12.75">
      <c r="A45" s="90"/>
      <c r="B45" s="72" t="s">
        <v>506</v>
      </c>
      <c r="C45" s="196" t="s">
        <v>507</v>
      </c>
      <c r="D45" s="197" t="s">
        <v>508</v>
      </c>
      <c r="E45" s="203">
        <v>4</v>
      </c>
      <c r="F45" s="203"/>
      <c r="G45" s="203">
        <f t="shared" si="0"/>
        <v>0</v>
      </c>
      <c r="H45" s="231"/>
    </row>
    <row r="46" spans="1:8" s="216" customFormat="1" ht="12.75">
      <c r="A46" s="90"/>
      <c r="B46" s="72" t="s">
        <v>509</v>
      </c>
      <c r="C46" s="196" t="s">
        <v>510</v>
      </c>
      <c r="D46" s="197" t="s">
        <v>508</v>
      </c>
      <c r="E46" s="203">
        <v>1</v>
      </c>
      <c r="F46" s="203"/>
      <c r="G46" s="203">
        <f t="shared" si="0"/>
        <v>0</v>
      </c>
      <c r="H46" s="231"/>
    </row>
    <row r="47" spans="1:8" s="216" customFormat="1" ht="12.75">
      <c r="A47" s="90"/>
      <c r="B47" s="72" t="s">
        <v>511</v>
      </c>
      <c r="C47" s="196" t="s">
        <v>512</v>
      </c>
      <c r="D47" s="197" t="s">
        <v>508</v>
      </c>
      <c r="E47" s="203">
        <v>1</v>
      </c>
      <c r="F47" s="203"/>
      <c r="G47" s="203">
        <f t="shared" si="0"/>
        <v>0</v>
      </c>
      <c r="H47" s="231"/>
    </row>
    <row r="48" spans="1:8" s="216" customFormat="1" ht="12.75">
      <c r="A48" s="90"/>
      <c r="B48" s="72"/>
      <c r="C48" s="196"/>
      <c r="D48" s="197"/>
      <c r="E48" s="203"/>
      <c r="F48" s="203"/>
      <c r="G48" s="203"/>
      <c r="H48" s="231"/>
    </row>
    <row r="49" spans="1:8" s="216" customFormat="1" ht="12.75">
      <c r="A49" s="90"/>
      <c r="B49" s="72" t="s">
        <v>513</v>
      </c>
      <c r="C49" s="196" t="s">
        <v>514</v>
      </c>
      <c r="D49" s="197"/>
      <c r="E49" s="203"/>
      <c r="F49" s="203"/>
      <c r="G49" s="203">
        <f t="shared" si="0"/>
        <v>0</v>
      </c>
      <c r="H49" s="231"/>
    </row>
    <row r="50" spans="1:8" s="216" customFormat="1" ht="12.75">
      <c r="A50" s="90"/>
      <c r="B50" s="72" t="s">
        <v>515</v>
      </c>
      <c r="C50" s="196" t="s">
        <v>516</v>
      </c>
      <c r="D50" s="197" t="s">
        <v>508</v>
      </c>
      <c r="E50" s="203">
        <v>4</v>
      </c>
      <c r="F50" s="203"/>
      <c r="G50" s="203">
        <f t="shared" si="0"/>
        <v>0</v>
      </c>
      <c r="H50" s="231"/>
    </row>
    <row r="51" spans="1:8" s="216" customFormat="1" ht="12.75">
      <c r="A51" s="90"/>
      <c r="B51" s="72" t="s">
        <v>517</v>
      </c>
      <c r="C51" s="196" t="s">
        <v>518</v>
      </c>
      <c r="D51" s="197" t="s">
        <v>508</v>
      </c>
      <c r="E51" s="203">
        <v>8</v>
      </c>
      <c r="F51" s="203"/>
      <c r="G51" s="203">
        <f t="shared" si="0"/>
        <v>0</v>
      </c>
      <c r="H51" s="231"/>
    </row>
    <row r="52" spans="1:8" s="216" customFormat="1" ht="12.75">
      <c r="A52" s="90"/>
      <c r="B52" s="72" t="s">
        <v>519</v>
      </c>
      <c r="C52" s="196" t="s">
        <v>520</v>
      </c>
      <c r="D52" s="197" t="s">
        <v>508</v>
      </c>
      <c r="E52" s="203">
        <v>8</v>
      </c>
      <c r="F52" s="203"/>
      <c r="G52" s="203">
        <f t="shared" si="0"/>
        <v>0</v>
      </c>
      <c r="H52" s="231"/>
    </row>
    <row r="53" spans="1:8" s="216" customFormat="1" ht="12.75">
      <c r="A53" s="90"/>
      <c r="B53" s="72" t="s">
        <v>521</v>
      </c>
      <c r="C53" s="196" t="s">
        <v>522</v>
      </c>
      <c r="D53" s="197" t="s">
        <v>508</v>
      </c>
      <c r="E53" s="203">
        <v>8</v>
      </c>
      <c r="F53" s="203"/>
      <c r="G53" s="203">
        <f t="shared" si="0"/>
        <v>0</v>
      </c>
      <c r="H53" s="231"/>
    </row>
    <row r="54" spans="1:8" s="216" customFormat="1" ht="12.75">
      <c r="A54" s="90"/>
      <c r="B54" s="72" t="s">
        <v>523</v>
      </c>
      <c r="C54" s="196" t="s">
        <v>524</v>
      </c>
      <c r="D54" s="197" t="s">
        <v>508</v>
      </c>
      <c r="E54" s="203">
        <v>8</v>
      </c>
      <c r="F54" s="203"/>
      <c r="G54" s="203">
        <f t="shared" si="0"/>
        <v>0</v>
      </c>
      <c r="H54" s="231"/>
    </row>
    <row r="55" spans="1:8" s="216" customFormat="1" ht="12.75">
      <c r="A55" s="90"/>
      <c r="B55" s="72"/>
      <c r="C55" s="196"/>
      <c r="D55" s="197"/>
      <c r="E55" s="203"/>
      <c r="F55" s="203"/>
      <c r="G55" s="203"/>
      <c r="H55" s="231"/>
    </row>
    <row r="56" spans="1:8" s="216" customFormat="1" ht="12.75">
      <c r="A56" s="90"/>
      <c r="B56" s="72" t="s">
        <v>525</v>
      </c>
      <c r="C56" s="196" t="s">
        <v>526</v>
      </c>
      <c r="D56" s="197" t="s">
        <v>15</v>
      </c>
      <c r="E56" s="203">
        <v>72</v>
      </c>
      <c r="F56" s="203"/>
      <c r="G56" s="203">
        <f t="shared" si="0"/>
        <v>0</v>
      </c>
      <c r="H56" s="231"/>
    </row>
    <row r="57" spans="1:8" s="216" customFormat="1" ht="12.75">
      <c r="A57" s="90"/>
      <c r="B57" s="72"/>
      <c r="C57" s="196"/>
      <c r="D57" s="197"/>
      <c r="E57" s="203"/>
      <c r="F57" s="203"/>
      <c r="G57" s="203"/>
      <c r="H57" s="231"/>
    </row>
    <row r="58" spans="1:15" s="216" customFormat="1" ht="12.75">
      <c r="A58" s="90"/>
      <c r="B58" s="72" t="s">
        <v>527</v>
      </c>
      <c r="C58" s="196" t="s">
        <v>528</v>
      </c>
      <c r="D58" s="197" t="s">
        <v>228</v>
      </c>
      <c r="E58" s="203">
        <v>40</v>
      </c>
      <c r="F58" s="203"/>
      <c r="G58" s="203">
        <f t="shared" si="0"/>
        <v>0</v>
      </c>
      <c r="H58" s="231"/>
      <c r="O58" s="144"/>
    </row>
    <row r="59" spans="1:15" s="216" customFormat="1" ht="12.75">
      <c r="A59" s="90"/>
      <c r="B59" s="72" t="s">
        <v>529</v>
      </c>
      <c r="C59" s="196" t="s">
        <v>530</v>
      </c>
      <c r="D59" s="197" t="s">
        <v>228</v>
      </c>
      <c r="E59" s="203">
        <v>40</v>
      </c>
      <c r="F59" s="203"/>
      <c r="G59" s="203">
        <f t="shared" si="0"/>
        <v>0</v>
      </c>
      <c r="H59" s="231"/>
      <c r="O59" s="144"/>
    </row>
    <row r="60" spans="1:15" s="216" customFormat="1" ht="12.75">
      <c r="A60" s="90"/>
      <c r="B60" s="72"/>
      <c r="C60" s="196"/>
      <c r="D60" s="197"/>
      <c r="E60" s="203"/>
      <c r="F60" s="203"/>
      <c r="G60" s="203"/>
      <c r="H60" s="231"/>
      <c r="O60" s="74"/>
    </row>
    <row r="61" spans="1:15" s="216" customFormat="1" ht="25.5">
      <c r="A61" s="90">
        <v>18</v>
      </c>
      <c r="B61" s="72"/>
      <c r="C61" s="196" t="s">
        <v>738</v>
      </c>
      <c r="D61" s="197"/>
      <c r="E61" s="203"/>
      <c r="F61" s="203"/>
      <c r="G61" s="203"/>
      <c r="H61" s="231"/>
      <c r="O61" s="144"/>
    </row>
    <row r="62" spans="1:15" s="216" customFormat="1" ht="12.75">
      <c r="A62" s="90"/>
      <c r="B62" s="72" t="s">
        <v>531</v>
      </c>
      <c r="C62" s="196" t="s">
        <v>532</v>
      </c>
      <c r="D62" s="197" t="s">
        <v>9</v>
      </c>
      <c r="E62" s="203">
        <v>1.73</v>
      </c>
      <c r="F62" s="203"/>
      <c r="G62" s="203">
        <f>E62*F62</f>
        <v>0</v>
      </c>
      <c r="H62" s="440"/>
      <c r="O62" s="144"/>
    </row>
    <row r="63" spans="1:15" s="216" customFormat="1" ht="12.75">
      <c r="A63" s="90"/>
      <c r="B63" s="72" t="s">
        <v>533</v>
      </c>
      <c r="C63" s="196" t="s">
        <v>536</v>
      </c>
      <c r="D63" s="197" t="s">
        <v>15</v>
      </c>
      <c r="E63" s="203">
        <v>3.74</v>
      </c>
      <c r="F63" s="203"/>
      <c r="G63" s="203">
        <f>E63*F63</f>
        <v>0</v>
      </c>
      <c r="H63" s="440"/>
      <c r="O63" s="74"/>
    </row>
    <row r="64" spans="1:8" s="216" customFormat="1" ht="12.75">
      <c r="A64" s="90"/>
      <c r="B64" s="72" t="s">
        <v>534</v>
      </c>
      <c r="C64" s="196" t="s">
        <v>537</v>
      </c>
      <c r="D64" s="197" t="s">
        <v>538</v>
      </c>
      <c r="E64" s="203">
        <v>1</v>
      </c>
      <c r="F64" s="203"/>
      <c r="G64" s="203">
        <f>E64*F64</f>
        <v>0</v>
      </c>
      <c r="H64" s="440"/>
    </row>
    <row r="65" spans="1:8" s="216" customFormat="1" ht="12.75">
      <c r="A65" s="90"/>
      <c r="B65" s="72" t="s">
        <v>535</v>
      </c>
      <c r="C65" s="196" t="s">
        <v>539</v>
      </c>
      <c r="D65" s="197" t="s">
        <v>15</v>
      </c>
      <c r="E65" s="203">
        <v>7.48</v>
      </c>
      <c r="F65" s="203"/>
      <c r="G65" s="203">
        <f>E65*F65</f>
        <v>0</v>
      </c>
      <c r="H65" s="440"/>
    </row>
    <row r="66" spans="1:8" s="216" customFormat="1" ht="12.75">
      <c r="A66" s="90"/>
      <c r="B66" s="72"/>
      <c r="C66" s="196"/>
      <c r="D66" s="197"/>
      <c r="E66" s="203"/>
      <c r="F66" s="203"/>
      <c r="G66" s="203"/>
      <c r="H66" s="231"/>
    </row>
    <row r="67" spans="1:8" s="216" customFormat="1" ht="25.5">
      <c r="A67" s="90">
        <v>19</v>
      </c>
      <c r="B67" s="72"/>
      <c r="C67" s="196" t="s">
        <v>739</v>
      </c>
      <c r="D67" s="197" t="s">
        <v>9</v>
      </c>
      <c r="E67" s="203">
        <v>27.05</v>
      </c>
      <c r="F67" s="203"/>
      <c r="G67" s="203">
        <f>E67*F67</f>
        <v>0</v>
      </c>
      <c r="H67" s="439"/>
    </row>
    <row r="68" spans="1:8" s="216" customFormat="1" ht="12.75">
      <c r="A68" s="90"/>
      <c r="B68" s="72"/>
      <c r="C68" s="196"/>
      <c r="D68" s="197"/>
      <c r="E68" s="203"/>
      <c r="F68" s="203"/>
      <c r="G68" s="203"/>
      <c r="H68" s="439"/>
    </row>
    <row r="69" spans="1:8" s="216" customFormat="1" ht="25.5">
      <c r="A69" s="90">
        <v>20</v>
      </c>
      <c r="B69" s="72"/>
      <c r="C69" s="196" t="s">
        <v>740</v>
      </c>
      <c r="D69" s="197" t="s">
        <v>9</v>
      </c>
      <c r="E69" s="203">
        <v>30.5</v>
      </c>
      <c r="F69" s="203"/>
      <c r="G69" s="203">
        <f>E69*F69</f>
        <v>0</v>
      </c>
      <c r="H69" s="439"/>
    </row>
    <row r="70" spans="1:8" s="216" customFormat="1" ht="12.75">
      <c r="A70" s="90"/>
      <c r="B70" s="72"/>
      <c r="C70" s="196"/>
      <c r="D70" s="197"/>
      <c r="E70" s="203"/>
      <c r="F70" s="203"/>
      <c r="G70" s="203"/>
      <c r="H70" s="439"/>
    </row>
    <row r="71" spans="1:8" s="216" customFormat="1" ht="38.25">
      <c r="A71" s="90">
        <v>21</v>
      </c>
      <c r="B71" s="72"/>
      <c r="C71" s="196" t="s">
        <v>741</v>
      </c>
      <c r="D71" s="197" t="s">
        <v>9</v>
      </c>
      <c r="E71" s="203">
        <v>30.5</v>
      </c>
      <c r="F71" s="203"/>
      <c r="G71" s="203">
        <f>E71*F71</f>
        <v>0</v>
      </c>
      <c r="H71" s="439"/>
    </row>
    <row r="72" spans="1:8" s="216" customFormat="1" ht="12.75">
      <c r="A72" s="90"/>
      <c r="B72" s="72"/>
      <c r="C72" s="196"/>
      <c r="D72" s="197"/>
      <c r="E72" s="203"/>
      <c r="F72" s="203"/>
      <c r="G72" s="203"/>
      <c r="H72" s="439"/>
    </row>
    <row r="73" spans="1:8" s="216" customFormat="1" ht="25.5">
      <c r="A73" s="90">
        <v>22</v>
      </c>
      <c r="B73" s="72"/>
      <c r="C73" s="196" t="s">
        <v>742</v>
      </c>
      <c r="D73" s="197" t="s">
        <v>9</v>
      </c>
      <c r="E73" s="203">
        <v>27.5</v>
      </c>
      <c r="F73" s="203"/>
      <c r="G73" s="203">
        <f>E73*F73</f>
        <v>0</v>
      </c>
      <c r="H73" s="439"/>
    </row>
    <row r="74" spans="1:8" s="216" customFormat="1" ht="12.75">
      <c r="A74" s="90"/>
      <c r="B74" s="72"/>
      <c r="C74" s="196"/>
      <c r="D74" s="197"/>
      <c r="E74" s="203"/>
      <c r="F74" s="203"/>
      <c r="G74" s="203"/>
      <c r="H74" s="439"/>
    </row>
    <row r="75" spans="1:8" s="216" customFormat="1" ht="25.5">
      <c r="A75" s="90">
        <v>23</v>
      </c>
      <c r="B75" s="72"/>
      <c r="C75" s="196" t="s">
        <v>743</v>
      </c>
      <c r="D75" s="197" t="s">
        <v>9</v>
      </c>
      <c r="E75" s="203">
        <v>30.5</v>
      </c>
      <c r="F75" s="203"/>
      <c r="G75" s="203">
        <f>E75*F75</f>
        <v>0</v>
      </c>
      <c r="H75" s="439"/>
    </row>
    <row r="76" spans="1:8" s="216" customFormat="1" ht="12.75">
      <c r="A76" s="90"/>
      <c r="B76" s="72"/>
      <c r="C76" s="196"/>
      <c r="D76" s="197"/>
      <c r="E76" s="203"/>
      <c r="F76" s="203"/>
      <c r="G76" s="203"/>
      <c r="H76" s="231"/>
    </row>
    <row r="77" spans="1:8" s="216" customFormat="1" ht="12.75">
      <c r="A77" s="90">
        <v>24</v>
      </c>
      <c r="B77" s="72"/>
      <c r="C77" s="196" t="s">
        <v>96</v>
      </c>
      <c r="D77" s="197" t="s">
        <v>508</v>
      </c>
      <c r="E77" s="203">
        <v>1</v>
      </c>
      <c r="F77" s="203"/>
      <c r="G77" s="203">
        <f>E77*F77</f>
        <v>0</v>
      </c>
      <c r="H77" s="440"/>
    </row>
    <row r="78" spans="1:8" s="216" customFormat="1" ht="12.75">
      <c r="A78" s="90"/>
      <c r="B78" s="72"/>
      <c r="C78" s="196"/>
      <c r="D78" s="197"/>
      <c r="E78" s="203"/>
      <c r="F78" s="203"/>
      <c r="G78" s="203"/>
      <c r="H78" s="231"/>
    </row>
    <row r="79" spans="1:8" s="216" customFormat="1" ht="12.75">
      <c r="A79" s="90">
        <v>25</v>
      </c>
      <c r="B79" s="72"/>
      <c r="C79" s="313" t="s">
        <v>540</v>
      </c>
      <c r="D79" s="197" t="s">
        <v>508</v>
      </c>
      <c r="E79" s="203">
        <v>1</v>
      </c>
      <c r="F79" s="74"/>
      <c r="G79" s="203">
        <f>E79*F79</f>
        <v>0</v>
      </c>
      <c r="H79" s="231"/>
    </row>
    <row r="80" spans="1:8" s="216" customFormat="1" ht="12.75">
      <c r="A80" s="90"/>
      <c r="B80" s="72"/>
      <c r="C80" s="313"/>
      <c r="D80" s="197"/>
      <c r="E80" s="203"/>
      <c r="F80" s="203"/>
      <c r="G80" s="203"/>
      <c r="H80" s="231"/>
    </row>
    <row r="81" spans="1:8" s="216" customFormat="1" ht="25.5">
      <c r="A81" s="90">
        <v>26</v>
      </c>
      <c r="B81" s="72"/>
      <c r="C81" s="201" t="s">
        <v>588</v>
      </c>
      <c r="D81" s="197" t="s">
        <v>15</v>
      </c>
      <c r="E81" s="203">
        <v>10</v>
      </c>
      <c r="F81" s="74"/>
      <c r="G81" s="203">
        <f>E81*F81</f>
        <v>0</v>
      </c>
      <c r="H81" s="464"/>
    </row>
    <row r="82" spans="1:8" s="216" customFormat="1" ht="12.75">
      <c r="A82" s="90"/>
      <c r="B82" s="72"/>
      <c r="C82" s="201"/>
      <c r="D82" s="197"/>
      <c r="E82" s="203"/>
      <c r="F82" s="203"/>
      <c r="G82" s="203"/>
      <c r="H82" s="231"/>
    </row>
    <row r="83" spans="1:8" s="216" customFormat="1" ht="25.5">
      <c r="A83" s="90">
        <v>27</v>
      </c>
      <c r="B83" s="72"/>
      <c r="C83" s="201" t="s">
        <v>541</v>
      </c>
      <c r="D83" s="197" t="s">
        <v>15</v>
      </c>
      <c r="E83" s="203">
        <v>12</v>
      </c>
      <c r="F83" s="203"/>
      <c r="G83" s="203">
        <f>E83*F83</f>
        <v>0</v>
      </c>
      <c r="H83" s="440"/>
    </row>
    <row r="84" spans="1:8" s="216" customFormat="1" ht="15">
      <c r="A84" s="90"/>
      <c r="B84" s="72"/>
      <c r="C84" s="201"/>
      <c r="D84" s="197"/>
      <c r="E84" s="231"/>
      <c r="F84" s="203"/>
      <c r="G84" s="204"/>
      <c r="H84" s="394"/>
    </row>
    <row r="85" spans="1:8" s="216" customFormat="1" ht="15">
      <c r="A85" s="90"/>
      <c r="B85" s="72"/>
      <c r="C85" s="421" t="s">
        <v>45</v>
      </c>
      <c r="D85" s="422"/>
      <c r="E85" s="422"/>
      <c r="F85" s="422"/>
      <c r="G85" s="424">
        <f>SUM(G3:G83)</f>
        <v>0</v>
      </c>
      <c r="H85" s="394"/>
    </row>
    <row r="86" spans="1:8" s="216" customFormat="1" ht="15">
      <c r="A86" s="90"/>
      <c r="B86" s="72"/>
      <c r="C86" s="423" t="s">
        <v>775</v>
      </c>
      <c r="D86" s="418"/>
      <c r="E86" s="418"/>
      <c r="F86" s="418"/>
      <c r="G86" s="420">
        <f>G85*0.4</f>
        <v>0</v>
      </c>
      <c r="H86" s="33"/>
    </row>
    <row r="87" spans="1:8" s="312" customFormat="1" ht="34.5" customHeight="1" thickBot="1">
      <c r="A87" s="314"/>
      <c r="B87" s="315"/>
      <c r="C87" s="425" t="s">
        <v>776</v>
      </c>
      <c r="D87" s="426"/>
      <c r="E87" s="427"/>
      <c r="F87" s="428"/>
      <c r="G87" s="419">
        <f>G85+G86</f>
        <v>0</v>
      </c>
      <c r="H87" s="33"/>
    </row>
    <row r="88" spans="9:10" ht="12">
      <c r="I88" s="232"/>
      <c r="J88" s="232"/>
    </row>
    <row r="89" spans="9:10" ht="12">
      <c r="I89" s="232"/>
      <c r="J89" s="232"/>
    </row>
    <row r="90" spans="9:10" ht="12">
      <c r="I90" s="232"/>
      <c r="J90" s="232"/>
    </row>
    <row r="91" spans="9:10" ht="12">
      <c r="I91" s="232"/>
      <c r="J91" s="232"/>
    </row>
    <row r="92" spans="9:10" ht="12">
      <c r="I92" s="232"/>
      <c r="J92" s="232"/>
    </row>
    <row r="93" spans="9:10" ht="12">
      <c r="I93" s="232"/>
      <c r="J93" s="232"/>
    </row>
    <row r="94" spans="9:10" ht="12">
      <c r="I94" s="232"/>
      <c r="J94" s="232"/>
    </row>
    <row r="95" spans="9:10" ht="12">
      <c r="I95" s="232"/>
      <c r="J95" s="232"/>
    </row>
    <row r="96" spans="9:10" ht="12">
      <c r="I96" s="232"/>
      <c r="J96" s="232"/>
    </row>
    <row r="97" spans="9:10" ht="12">
      <c r="I97" s="232"/>
      <c r="J97" s="232"/>
    </row>
    <row r="98" spans="9:10" ht="12">
      <c r="I98" s="232"/>
      <c r="J98" s="232"/>
    </row>
    <row r="99" spans="9:10" ht="12">
      <c r="I99" s="232"/>
      <c r="J99" s="232"/>
    </row>
    <row r="100" spans="9:10" ht="12">
      <c r="I100" s="232"/>
      <c r="J100" s="232"/>
    </row>
    <row r="101" spans="9:10" ht="12">
      <c r="I101" s="232"/>
      <c r="J101" s="232"/>
    </row>
    <row r="102" spans="9:10" ht="12">
      <c r="I102" s="232"/>
      <c r="J102" s="232"/>
    </row>
    <row r="103" spans="9:10" ht="12">
      <c r="I103" s="232"/>
      <c r="J103" s="232"/>
    </row>
    <row r="104" spans="9:10" ht="12">
      <c r="I104" s="232"/>
      <c r="J104" s="232"/>
    </row>
    <row r="105" spans="9:10" ht="12">
      <c r="I105" s="232"/>
      <c r="J105" s="232"/>
    </row>
    <row r="106" spans="9:10" ht="12">
      <c r="I106" s="232"/>
      <c r="J106" s="232"/>
    </row>
    <row r="107" spans="9:10" ht="12">
      <c r="I107" s="232"/>
      <c r="J107" s="232"/>
    </row>
    <row r="108" spans="9:10" ht="12">
      <c r="I108" s="232"/>
      <c r="J108" s="232"/>
    </row>
    <row r="109" spans="9:10" ht="12">
      <c r="I109" s="232"/>
      <c r="J109" s="232"/>
    </row>
    <row r="110" spans="9:10" ht="12">
      <c r="I110" s="232"/>
      <c r="J110" s="232"/>
    </row>
    <row r="111" spans="9:10" ht="12">
      <c r="I111" s="232"/>
      <c r="J111" s="232"/>
    </row>
    <row r="112" spans="9:10" ht="12">
      <c r="I112" s="232"/>
      <c r="J112" s="232"/>
    </row>
    <row r="113" spans="9:10" ht="12">
      <c r="I113" s="232"/>
      <c r="J113" s="232"/>
    </row>
    <row r="114" spans="9:10" ht="12">
      <c r="I114" s="232"/>
      <c r="J114" s="232"/>
    </row>
    <row r="115" spans="9:10" ht="12">
      <c r="I115" s="232"/>
      <c r="J115" s="232"/>
    </row>
    <row r="116" spans="9:10" ht="12">
      <c r="I116" s="232"/>
      <c r="J116" s="232"/>
    </row>
    <row r="117" spans="9:10" ht="12">
      <c r="I117" s="232"/>
      <c r="J117" s="232"/>
    </row>
    <row r="118" spans="9:10" ht="12">
      <c r="I118" s="232"/>
      <c r="J118" s="232"/>
    </row>
    <row r="119" spans="9:10" ht="12">
      <c r="I119" s="232"/>
      <c r="J119" s="232"/>
    </row>
    <row r="120" spans="9:10" ht="12">
      <c r="I120" s="232"/>
      <c r="J120" s="232"/>
    </row>
    <row r="121" spans="9:10" ht="12">
      <c r="I121" s="232"/>
      <c r="J121" s="232"/>
    </row>
    <row r="122" spans="9:10" ht="12">
      <c r="I122" s="232"/>
      <c r="J122" s="232"/>
    </row>
    <row r="123" spans="9:10" ht="12">
      <c r="I123" s="232"/>
      <c r="J123" s="232"/>
    </row>
    <row r="124" spans="9:10" ht="12">
      <c r="I124" s="232"/>
      <c r="J124" s="232"/>
    </row>
    <row r="125" spans="9:10" ht="12">
      <c r="I125" s="232"/>
      <c r="J125" s="232"/>
    </row>
    <row r="126" ht="12">
      <c r="I126" s="240"/>
    </row>
    <row r="127" ht="12">
      <c r="I127" s="240"/>
    </row>
    <row r="128" ht="12">
      <c r="I128" s="240"/>
    </row>
    <row r="129" ht="12">
      <c r="I129" s="240"/>
    </row>
    <row r="130" ht="12">
      <c r="I130" s="240"/>
    </row>
    <row r="131" ht="12">
      <c r="I131" s="240"/>
    </row>
    <row r="132" ht="12">
      <c r="I132" s="240"/>
    </row>
    <row r="133" ht="12">
      <c r="I133" s="240"/>
    </row>
    <row r="134" ht="12">
      <c r="I134" s="240"/>
    </row>
    <row r="135" ht="12">
      <c r="I135" s="240"/>
    </row>
    <row r="136" ht="12">
      <c r="I136" s="240"/>
    </row>
    <row r="137" ht="12">
      <c r="I137" s="240"/>
    </row>
    <row r="138" ht="12">
      <c r="I138" s="240"/>
    </row>
    <row r="139" ht="12">
      <c r="I139" s="240"/>
    </row>
    <row r="140" ht="12">
      <c r="I140" s="240"/>
    </row>
    <row r="141" ht="12">
      <c r="I141" s="240"/>
    </row>
    <row r="142" ht="12">
      <c r="I142" s="240"/>
    </row>
    <row r="143" ht="12">
      <c r="I143" s="240"/>
    </row>
    <row r="144" ht="12">
      <c r="I144" s="240"/>
    </row>
    <row r="145" ht="12">
      <c r="I145" s="240"/>
    </row>
    <row r="146" ht="12">
      <c r="I146" s="240"/>
    </row>
    <row r="147" ht="12">
      <c r="I147" s="240"/>
    </row>
  </sheetData>
  <sheetProtection/>
  <printOptions gridLines="1" horizontalCentered="1"/>
  <pageMargins left="0.5118110236220472" right="0.5118110236220472" top="1.220472440944882" bottom="0.6299212598425197" header="0.5511811023622047" footer="0.31496062992125984"/>
  <pageSetup horizontalDpi="300" verticalDpi="300" orientation="landscape" paperSize="9" r:id="rId1"/>
  <headerFooter>
    <oddHeader>&amp;LSECRETARIA DO MEIO AMBIENTE
FUNDAÇÃO FLORESTAL&amp;CESTAÇÃO ECOLÓGICA DE JURÉIA-ITATINS
Núcleo Arpoador
Centro de Educação Ambiental&amp;R&amp;11Planilha Orçamentária
Abrigo das Baterias
data base: Outubro/2012</oddHeader>
    <oddFooter>&amp;Rpágina &amp;P / &amp;N</oddFooter>
  </headerFooter>
</worksheet>
</file>

<file path=xl/worksheets/sheet11.xml><?xml version="1.0" encoding="utf-8"?>
<worksheet xmlns="http://schemas.openxmlformats.org/spreadsheetml/2006/main" xmlns:r="http://schemas.openxmlformats.org/officeDocument/2006/relationships">
  <dimension ref="A1:K134"/>
  <sheetViews>
    <sheetView showZeros="0" view="pageBreakPreview" zoomScaleSheetLayoutView="100" workbookViewId="0" topLeftCell="A1">
      <selection activeCell="H1" sqref="H1:H16384"/>
    </sheetView>
  </sheetViews>
  <sheetFormatPr defaultColWidth="11.421875" defaultRowHeight="12.75"/>
  <cols>
    <col min="1" max="1" width="5.7109375" style="19" customWidth="1"/>
    <col min="2" max="2" width="12.00390625" style="19" customWidth="1"/>
    <col min="3" max="3" width="67.7109375" style="17" customWidth="1"/>
    <col min="4" max="4" width="4.7109375" style="19" customWidth="1"/>
    <col min="5" max="5" width="10.7109375" style="16" customWidth="1"/>
    <col min="6" max="6" width="11.7109375" style="16" customWidth="1"/>
    <col min="7" max="7" width="15.7109375" style="16" customWidth="1"/>
    <col min="8" max="9" width="15.7109375" style="33" customWidth="1"/>
    <col min="10" max="10" width="15.7109375" style="240" customWidth="1"/>
    <col min="11" max="16384" width="11.421875" style="15" customWidth="1"/>
  </cols>
  <sheetData>
    <row r="1" spans="1:10" s="7" customFormat="1" ht="13.5" thickBot="1">
      <c r="A1" s="446" t="s">
        <v>2</v>
      </c>
      <c r="B1" s="447" t="s">
        <v>3</v>
      </c>
      <c r="C1" s="443" t="s">
        <v>64</v>
      </c>
      <c r="D1" s="447" t="s">
        <v>4</v>
      </c>
      <c r="E1" s="448" t="s">
        <v>5</v>
      </c>
      <c r="F1" s="448" t="s">
        <v>28</v>
      </c>
      <c r="G1" s="449" t="s">
        <v>29</v>
      </c>
      <c r="H1" s="238"/>
      <c r="I1" s="101"/>
      <c r="J1" s="238"/>
    </row>
    <row r="2" spans="1:10" s="3" customFormat="1" ht="12.75">
      <c r="A2" s="133"/>
      <c r="B2" s="103"/>
      <c r="C2" s="120"/>
      <c r="D2" s="103"/>
      <c r="E2" s="178"/>
      <c r="F2" s="122"/>
      <c r="G2" s="134"/>
      <c r="H2" s="74"/>
      <c r="I2" s="101"/>
      <c r="J2" s="74"/>
    </row>
    <row r="3" spans="1:10" s="7" customFormat="1" ht="12.75">
      <c r="A3" s="116">
        <v>1</v>
      </c>
      <c r="B3" s="102"/>
      <c r="C3" s="123" t="s">
        <v>464</v>
      </c>
      <c r="D3" s="102"/>
      <c r="E3" s="79"/>
      <c r="F3" s="124"/>
      <c r="G3" s="135"/>
      <c r="H3" s="238"/>
      <c r="I3" s="101"/>
      <c r="J3" s="76"/>
    </row>
    <row r="4" spans="1:10" ht="15">
      <c r="A4" s="133"/>
      <c r="B4" s="103" t="s">
        <v>6</v>
      </c>
      <c r="C4" s="201" t="s">
        <v>459</v>
      </c>
      <c r="D4" s="103" t="s">
        <v>14</v>
      </c>
      <c r="E4" s="79">
        <v>2</v>
      </c>
      <c r="F4" s="74"/>
      <c r="G4" s="136">
        <f>F4*E4</f>
        <v>0</v>
      </c>
      <c r="H4" s="440"/>
      <c r="I4" s="394"/>
      <c r="J4" s="76"/>
    </row>
    <row r="5" spans="1:10" ht="15">
      <c r="A5" s="133"/>
      <c r="B5" s="103" t="s">
        <v>38</v>
      </c>
      <c r="C5" s="201" t="s">
        <v>460</v>
      </c>
      <c r="D5" s="103" t="s">
        <v>14</v>
      </c>
      <c r="E5" s="79">
        <v>2</v>
      </c>
      <c r="F5" s="74"/>
      <c r="G5" s="136">
        <f>F5*E5</f>
        <v>0</v>
      </c>
      <c r="H5" s="440"/>
      <c r="I5" s="394"/>
      <c r="J5" s="76"/>
    </row>
    <row r="6" spans="1:10" ht="12.75">
      <c r="A6" s="133"/>
      <c r="B6" s="103"/>
      <c r="C6" s="129"/>
      <c r="D6" s="103"/>
      <c r="E6" s="79"/>
      <c r="F6" s="126"/>
      <c r="G6" s="136"/>
      <c r="H6" s="231"/>
      <c r="I6" s="101"/>
      <c r="J6" s="76"/>
    </row>
    <row r="7" spans="1:10" s="14" customFormat="1" ht="12.75">
      <c r="A7" s="116">
        <v>2</v>
      </c>
      <c r="B7" s="102"/>
      <c r="C7" s="129" t="s">
        <v>465</v>
      </c>
      <c r="D7" s="102"/>
      <c r="E7" s="279"/>
      <c r="F7" s="126"/>
      <c r="G7" s="136"/>
      <c r="H7" s="451"/>
      <c r="I7" s="101"/>
      <c r="J7" s="240"/>
    </row>
    <row r="8" spans="1:10" ht="12.75">
      <c r="A8" s="133"/>
      <c r="B8" s="103" t="s">
        <v>30</v>
      </c>
      <c r="C8" s="200" t="s">
        <v>465</v>
      </c>
      <c r="D8" s="103" t="s">
        <v>14</v>
      </c>
      <c r="E8" s="79">
        <v>4</v>
      </c>
      <c r="F8" s="74"/>
      <c r="G8" s="136">
        <f>F8*E8</f>
        <v>0</v>
      </c>
      <c r="H8" s="231"/>
      <c r="I8" s="101"/>
      <c r="J8" s="76"/>
    </row>
    <row r="9" spans="1:10" ht="12.75">
      <c r="A9" s="133"/>
      <c r="B9" s="103"/>
      <c r="C9" s="106"/>
      <c r="D9" s="103"/>
      <c r="E9" s="79"/>
      <c r="F9" s="126"/>
      <c r="G9" s="136"/>
      <c r="H9" s="231"/>
      <c r="I9" s="101"/>
      <c r="J9" s="450"/>
    </row>
    <row r="10" spans="1:10" ht="12.75">
      <c r="A10" s="133"/>
      <c r="B10" s="103"/>
      <c r="C10" s="106"/>
      <c r="D10" s="103"/>
      <c r="E10" s="79"/>
      <c r="F10" s="126"/>
      <c r="G10" s="136"/>
      <c r="H10" s="231"/>
      <c r="I10" s="101"/>
      <c r="J10" s="76"/>
    </row>
    <row r="11" spans="1:10" ht="12.75">
      <c r="A11" s="116">
        <v>3</v>
      </c>
      <c r="B11" s="102"/>
      <c r="C11" s="129" t="s">
        <v>461</v>
      </c>
      <c r="D11" s="103"/>
      <c r="E11" s="79"/>
      <c r="F11" s="126"/>
      <c r="G11" s="136"/>
      <c r="H11" s="231"/>
      <c r="I11" s="101"/>
      <c r="J11" s="76"/>
    </row>
    <row r="12" spans="1:10" s="155" customFormat="1" ht="12.75">
      <c r="A12" s="133"/>
      <c r="B12" s="73" t="s">
        <v>10</v>
      </c>
      <c r="C12" s="196" t="s">
        <v>463</v>
      </c>
      <c r="D12" s="103" t="s">
        <v>14</v>
      </c>
      <c r="E12" s="79">
        <v>4</v>
      </c>
      <c r="F12" s="74"/>
      <c r="G12" s="136">
        <f>F12*E12</f>
        <v>0</v>
      </c>
      <c r="H12" s="231"/>
      <c r="I12" s="101"/>
      <c r="J12" s="76"/>
    </row>
    <row r="13" spans="1:10" ht="25.5">
      <c r="A13" s="133"/>
      <c r="B13" s="73" t="s">
        <v>65</v>
      </c>
      <c r="C13" s="196" t="s">
        <v>462</v>
      </c>
      <c r="D13" s="103" t="s">
        <v>14</v>
      </c>
      <c r="E13" s="79">
        <v>2</v>
      </c>
      <c r="F13" s="74"/>
      <c r="G13" s="136">
        <f>F13*E13</f>
        <v>0</v>
      </c>
      <c r="H13" s="231"/>
      <c r="I13" s="101"/>
      <c r="J13" s="76"/>
    </row>
    <row r="14" spans="1:10" ht="12.75">
      <c r="A14" s="133"/>
      <c r="B14" s="103"/>
      <c r="C14" s="106"/>
      <c r="D14" s="103"/>
      <c r="E14" s="121"/>
      <c r="F14" s="199"/>
      <c r="G14" s="224"/>
      <c r="H14" s="231"/>
      <c r="I14" s="101"/>
      <c r="J14" s="74"/>
    </row>
    <row r="15" spans="1:10" s="14" customFormat="1" ht="15">
      <c r="A15" s="116"/>
      <c r="B15" s="102"/>
      <c r="C15" s="421" t="s">
        <v>45</v>
      </c>
      <c r="D15" s="422"/>
      <c r="E15" s="422"/>
      <c r="F15" s="422"/>
      <c r="G15" s="424">
        <f>SUM(G4:G13)</f>
        <v>0</v>
      </c>
      <c r="H15" s="203"/>
      <c r="I15" s="101"/>
      <c r="J15" s="319"/>
    </row>
    <row r="16" spans="1:10" ht="15">
      <c r="A16" s="133"/>
      <c r="B16" s="103"/>
      <c r="C16" s="423" t="s">
        <v>775</v>
      </c>
      <c r="D16" s="418"/>
      <c r="E16" s="418"/>
      <c r="F16" s="418"/>
      <c r="G16" s="420">
        <f>G15*0.4</f>
        <v>0</v>
      </c>
      <c r="H16" s="203"/>
      <c r="I16" s="101"/>
      <c r="J16" s="76"/>
    </row>
    <row r="17" spans="1:10" s="325" customFormat="1" ht="34.5" customHeight="1" thickBot="1">
      <c r="A17" s="314"/>
      <c r="B17" s="326"/>
      <c r="C17" s="425" t="s">
        <v>776</v>
      </c>
      <c r="D17" s="426"/>
      <c r="E17" s="427"/>
      <c r="F17" s="428"/>
      <c r="G17" s="419">
        <f>G15+G16</f>
        <v>0</v>
      </c>
      <c r="H17" s="322"/>
      <c r="I17" s="323"/>
      <c r="J17" s="324"/>
    </row>
    <row r="18" spans="1:11" ht="12.75">
      <c r="A18" s="165"/>
      <c r="B18" s="166"/>
      <c r="C18" s="180"/>
      <c r="D18" s="166"/>
      <c r="E18" s="167"/>
      <c r="F18" s="167"/>
      <c r="G18" s="321"/>
      <c r="H18" s="101"/>
      <c r="I18" s="101"/>
      <c r="J18" s="104"/>
      <c r="K18" s="320"/>
    </row>
    <row r="19" spans="1:11" ht="12.75">
      <c r="A19" s="165"/>
      <c r="B19" s="166"/>
      <c r="C19" s="180"/>
      <c r="D19" s="166"/>
      <c r="E19" s="167"/>
      <c r="F19" s="167"/>
      <c r="G19" s="321"/>
      <c r="H19" s="203"/>
      <c r="I19" s="101"/>
      <c r="J19" s="76"/>
      <c r="K19" s="320"/>
    </row>
    <row r="20" spans="1:11" ht="12.75">
      <c r="A20" s="166"/>
      <c r="B20" s="166"/>
      <c r="C20" s="180"/>
      <c r="D20" s="166"/>
      <c r="E20" s="167"/>
      <c r="F20" s="167"/>
      <c r="G20" s="321"/>
      <c r="H20" s="203"/>
      <c r="I20" s="101"/>
      <c r="J20" s="76"/>
      <c r="K20" s="320"/>
    </row>
    <row r="21" spans="1:11" ht="12.75">
      <c r="A21" s="19" t="s">
        <v>7</v>
      </c>
      <c r="H21" s="203"/>
      <c r="I21" s="101"/>
      <c r="J21" s="76"/>
      <c r="K21" s="320"/>
    </row>
    <row r="22" spans="8:11" ht="12.75">
      <c r="H22" s="203"/>
      <c r="I22" s="101"/>
      <c r="J22" s="76"/>
      <c r="K22" s="320"/>
    </row>
    <row r="23" spans="8:11" ht="12.75">
      <c r="H23" s="203"/>
      <c r="I23" s="101"/>
      <c r="J23" s="76"/>
      <c r="K23" s="320"/>
    </row>
    <row r="24" spans="8:11" ht="12.75">
      <c r="H24" s="203"/>
      <c r="I24" s="101"/>
      <c r="J24" s="76"/>
      <c r="K24" s="320"/>
    </row>
    <row r="25" spans="8:11" ht="12.75">
      <c r="H25" s="203"/>
      <c r="I25" s="101"/>
      <c r="J25" s="76"/>
      <c r="K25" s="320"/>
    </row>
    <row r="26" spans="8:11" ht="12.75">
      <c r="H26" s="203"/>
      <c r="I26" s="101"/>
      <c r="J26" s="76"/>
      <c r="K26" s="320"/>
    </row>
    <row r="27" spans="8:11" ht="12.75">
      <c r="H27" s="203"/>
      <c r="I27" s="101"/>
      <c r="J27" s="76"/>
      <c r="K27" s="320"/>
    </row>
    <row r="28" spans="8:11" ht="12.75">
      <c r="H28" s="101"/>
      <c r="I28" s="101"/>
      <c r="J28" s="76"/>
      <c r="K28" s="320"/>
    </row>
    <row r="29" spans="8:11" ht="12.75">
      <c r="H29" s="101"/>
      <c r="I29" s="101"/>
      <c r="J29" s="104"/>
      <c r="K29" s="320"/>
    </row>
    <row r="30" spans="8:11" ht="12.75">
      <c r="H30" s="203"/>
      <c r="I30" s="101"/>
      <c r="J30" s="76"/>
      <c r="K30" s="320"/>
    </row>
    <row r="31" spans="8:11" ht="12.75">
      <c r="H31" s="203"/>
      <c r="I31" s="101"/>
      <c r="J31" s="104"/>
      <c r="K31" s="320"/>
    </row>
    <row r="32" spans="8:11" ht="12.75">
      <c r="H32" s="203"/>
      <c r="I32" s="101"/>
      <c r="J32" s="126"/>
      <c r="K32" s="320"/>
    </row>
    <row r="33" spans="8:11" ht="12.75">
      <c r="H33" s="203"/>
      <c r="I33" s="101"/>
      <c r="J33" s="126"/>
      <c r="K33" s="320"/>
    </row>
    <row r="34" spans="8:11" ht="12.75">
      <c r="H34" s="203"/>
      <c r="I34" s="101"/>
      <c r="J34" s="182"/>
      <c r="K34" s="320"/>
    </row>
    <row r="35" spans="8:11" ht="12.75">
      <c r="H35" s="203"/>
      <c r="I35" s="101"/>
      <c r="J35" s="74"/>
      <c r="K35" s="320"/>
    </row>
    <row r="36" spans="8:11" ht="12.75">
      <c r="H36" s="203"/>
      <c r="I36" s="101"/>
      <c r="J36" s="182"/>
      <c r="K36" s="320"/>
    </row>
    <row r="37" spans="3:11" ht="12.75">
      <c r="C37" s="18"/>
      <c r="E37" s="20"/>
      <c r="H37" s="203"/>
      <c r="I37" s="101"/>
      <c r="J37" s="74"/>
      <c r="K37" s="320"/>
    </row>
    <row r="38" spans="3:11" ht="12.75">
      <c r="C38" s="18"/>
      <c r="E38" s="20"/>
      <c r="H38" s="203"/>
      <c r="I38" s="101"/>
      <c r="J38" s="74"/>
      <c r="K38" s="320"/>
    </row>
    <row r="39" spans="3:11" ht="12.75">
      <c r="C39" s="18"/>
      <c r="E39" s="20"/>
      <c r="H39" s="203"/>
      <c r="I39" s="101"/>
      <c r="J39" s="182"/>
      <c r="K39" s="320"/>
    </row>
    <row r="40" spans="3:11" ht="12.75">
      <c r="C40" s="18"/>
      <c r="E40" s="20"/>
      <c r="H40" s="203"/>
      <c r="I40" s="101"/>
      <c r="J40" s="182"/>
      <c r="K40" s="320"/>
    </row>
    <row r="41" spans="3:11" ht="12.75">
      <c r="C41" s="18"/>
      <c r="E41" s="20"/>
      <c r="H41" s="203"/>
      <c r="I41" s="101"/>
      <c r="J41" s="74"/>
      <c r="K41" s="320"/>
    </row>
    <row r="42" spans="8:11" ht="12.75">
      <c r="H42" s="203"/>
      <c r="I42" s="101"/>
      <c r="J42" s="74"/>
      <c r="K42" s="320"/>
    </row>
    <row r="43" spans="8:11" ht="12.75">
      <c r="H43" s="203"/>
      <c r="I43" s="101"/>
      <c r="J43" s="74"/>
      <c r="K43" s="320"/>
    </row>
    <row r="44" spans="8:11" ht="12.75">
      <c r="H44" s="203"/>
      <c r="I44" s="101"/>
      <c r="J44" s="74"/>
      <c r="K44" s="320"/>
    </row>
    <row r="45" spans="8:11" ht="12.75">
      <c r="H45" s="203"/>
      <c r="I45" s="101"/>
      <c r="J45" s="74"/>
      <c r="K45" s="320"/>
    </row>
    <row r="46" spans="8:11" ht="12.75">
      <c r="H46" s="203"/>
      <c r="I46" s="101"/>
      <c r="J46" s="74"/>
      <c r="K46" s="320"/>
    </row>
    <row r="47" spans="8:11" ht="12.75">
      <c r="H47" s="203"/>
      <c r="I47" s="101"/>
      <c r="K47" s="320"/>
    </row>
    <row r="48" spans="8:11" ht="12.75">
      <c r="H48" s="203"/>
      <c r="I48" s="101"/>
      <c r="K48" s="320"/>
    </row>
    <row r="49" spans="8:11" ht="12.75">
      <c r="H49" s="203"/>
      <c r="I49" s="101"/>
      <c r="J49" s="126"/>
      <c r="K49" s="320"/>
    </row>
    <row r="50" spans="8:11" ht="12.75">
      <c r="H50" s="101"/>
      <c r="I50" s="101"/>
      <c r="J50" s="126"/>
      <c r="K50" s="320"/>
    </row>
    <row r="51" spans="8:11" ht="12.75">
      <c r="H51" s="101"/>
      <c r="I51" s="101"/>
      <c r="J51" s="104"/>
      <c r="K51" s="320"/>
    </row>
    <row r="52" spans="8:11" ht="12.75">
      <c r="H52" s="240"/>
      <c r="I52" s="101"/>
      <c r="K52" s="320"/>
    </row>
    <row r="53" spans="8:11" ht="12.75">
      <c r="H53" s="240"/>
      <c r="I53" s="101"/>
      <c r="K53" s="320"/>
    </row>
    <row r="54" spans="8:11" ht="12.75">
      <c r="H54" s="240"/>
      <c r="I54" s="101"/>
      <c r="K54" s="320"/>
    </row>
    <row r="55" spans="8:11" ht="12.75">
      <c r="H55" s="240"/>
      <c r="I55" s="101"/>
      <c r="K55" s="320"/>
    </row>
    <row r="56" spans="8:11" ht="12.75">
      <c r="H56" s="240"/>
      <c r="I56" s="101"/>
      <c r="J56" s="76"/>
      <c r="K56" s="320"/>
    </row>
    <row r="57" spans="8:11" ht="12.75">
      <c r="H57" s="240"/>
      <c r="I57" s="101"/>
      <c r="K57" s="320"/>
    </row>
    <row r="58" spans="9:11" ht="12.75">
      <c r="I58" s="101"/>
      <c r="K58" s="320"/>
    </row>
    <row r="59" spans="9:11" ht="12.75">
      <c r="I59" s="101"/>
      <c r="K59" s="320"/>
    </row>
    <row r="60" spans="9:11" ht="12.75">
      <c r="I60" s="101"/>
      <c r="K60" s="320"/>
    </row>
    <row r="61" spans="9:11" ht="12.75">
      <c r="I61" s="101"/>
      <c r="K61" s="320"/>
    </row>
    <row r="62" spans="9:11" ht="12.75">
      <c r="I62" s="101"/>
      <c r="K62" s="320"/>
    </row>
    <row r="63" spans="9:11" ht="12.75">
      <c r="I63" s="101"/>
      <c r="K63" s="320"/>
    </row>
    <row r="64" spans="9:11" ht="12.75">
      <c r="I64" s="101"/>
      <c r="K64" s="320"/>
    </row>
    <row r="65" spans="9:11" ht="12.75">
      <c r="I65" s="101"/>
      <c r="K65" s="320"/>
    </row>
    <row r="66" spans="9:11" ht="12.75">
      <c r="I66" s="199"/>
      <c r="K66" s="320"/>
    </row>
    <row r="67" spans="9:11" ht="12.75">
      <c r="I67" s="101"/>
      <c r="K67" s="320"/>
    </row>
    <row r="68" spans="9:11" ht="12.75">
      <c r="I68" s="223"/>
      <c r="K68" s="320"/>
    </row>
    <row r="69" spans="9:11" ht="12.75">
      <c r="I69" s="101"/>
      <c r="K69" s="320"/>
    </row>
    <row r="70" spans="9:11" ht="12.75">
      <c r="I70" s="223"/>
      <c r="K70" s="320"/>
    </row>
    <row r="71" spans="9:11" ht="12.75">
      <c r="I71" s="199"/>
      <c r="K71" s="320"/>
    </row>
    <row r="72" spans="9:11" ht="12.75">
      <c r="I72" s="199"/>
      <c r="K72" s="320"/>
    </row>
    <row r="73" spans="9:11" ht="12.75">
      <c r="I73" s="101"/>
      <c r="K73" s="320"/>
    </row>
    <row r="74" spans="9:11" ht="12.75">
      <c r="I74" s="101"/>
      <c r="K74" s="320"/>
    </row>
    <row r="75" spans="9:11" ht="12.75">
      <c r="I75" s="101"/>
      <c r="K75" s="320"/>
    </row>
    <row r="76" spans="9:11" ht="12.75">
      <c r="I76" s="101"/>
      <c r="K76" s="320"/>
    </row>
    <row r="77" spans="9:11" ht="12.75">
      <c r="I77" s="101"/>
      <c r="K77" s="320"/>
    </row>
    <row r="78" spans="9:11" ht="12.75">
      <c r="I78" s="101"/>
      <c r="K78" s="320"/>
    </row>
    <row r="79" spans="9:11" ht="12.75">
      <c r="I79" s="101"/>
      <c r="K79" s="320"/>
    </row>
    <row r="80" spans="9:11" ht="12.75">
      <c r="I80" s="101"/>
      <c r="K80" s="320"/>
    </row>
    <row r="81" spans="9:11" ht="12.75">
      <c r="I81" s="101"/>
      <c r="K81" s="320"/>
    </row>
    <row r="82" spans="9:11" ht="12.75">
      <c r="I82" s="101"/>
      <c r="K82" s="320"/>
    </row>
    <row r="83" spans="9:11" ht="12.75">
      <c r="I83" s="101"/>
      <c r="K83" s="320"/>
    </row>
    <row r="84" spans="9:11" ht="12.75">
      <c r="I84" s="101"/>
      <c r="K84" s="320"/>
    </row>
    <row r="85" spans="9:11" ht="12.75">
      <c r="I85" s="101"/>
      <c r="K85" s="320"/>
    </row>
    <row r="86" spans="9:11" ht="12.75">
      <c r="I86" s="101"/>
      <c r="K86" s="320"/>
    </row>
    <row r="87" spans="9:11" ht="12.75">
      <c r="I87" s="101"/>
      <c r="K87" s="320"/>
    </row>
    <row r="88" spans="9:11" ht="12.75">
      <c r="I88" s="101"/>
      <c r="K88" s="320"/>
    </row>
    <row r="89" spans="9:11" ht="12.75">
      <c r="I89" s="101"/>
      <c r="K89" s="320"/>
    </row>
    <row r="90" spans="9:11" ht="12.75">
      <c r="I90" s="101"/>
      <c r="K90" s="320"/>
    </row>
    <row r="91" spans="9:11" ht="12.75">
      <c r="I91" s="101"/>
      <c r="K91" s="320"/>
    </row>
    <row r="92" spans="9:11" ht="12.75">
      <c r="I92" s="101"/>
      <c r="K92" s="320"/>
    </row>
    <row r="93" spans="9:11" ht="12.75">
      <c r="I93" s="101"/>
      <c r="K93" s="320"/>
    </row>
    <row r="94" spans="9:11" ht="12.75">
      <c r="I94" s="101"/>
      <c r="K94" s="320"/>
    </row>
    <row r="95" spans="9:11" ht="12.75">
      <c r="I95" s="101"/>
      <c r="K95" s="320"/>
    </row>
    <row r="96" spans="9:11" ht="12.75">
      <c r="I96" s="101"/>
      <c r="K96" s="320"/>
    </row>
    <row r="97" spans="9:11" ht="12.75">
      <c r="I97" s="101"/>
      <c r="K97" s="320"/>
    </row>
    <row r="98" spans="9:11" ht="12.75">
      <c r="I98" s="101"/>
      <c r="K98" s="320"/>
    </row>
    <row r="99" spans="9:11" ht="12.75">
      <c r="I99" s="101"/>
      <c r="K99" s="320"/>
    </row>
    <row r="100" spans="9:11" ht="12.75">
      <c r="I100" s="101"/>
      <c r="K100" s="320"/>
    </row>
    <row r="101" spans="9:11" ht="12.75">
      <c r="I101" s="101"/>
      <c r="K101" s="320"/>
    </row>
    <row r="102" spans="9:11" ht="12.75">
      <c r="I102" s="101"/>
      <c r="K102" s="320"/>
    </row>
    <row r="103" spans="9:11" ht="12.75">
      <c r="I103" s="101"/>
      <c r="K103" s="320"/>
    </row>
    <row r="104" spans="9:11" ht="12.75">
      <c r="I104" s="101"/>
      <c r="K104" s="320"/>
    </row>
    <row r="105" spans="9:11" ht="12.75">
      <c r="I105" s="101"/>
      <c r="K105" s="320"/>
    </row>
    <row r="106" spans="9:11" ht="12.75">
      <c r="I106" s="101"/>
      <c r="K106" s="320"/>
    </row>
    <row r="107" spans="9:11" ht="12.75">
      <c r="I107" s="101"/>
      <c r="K107" s="320"/>
    </row>
    <row r="108" spans="9:11" ht="12.75">
      <c r="I108" s="101"/>
      <c r="K108" s="320"/>
    </row>
    <row r="109" spans="9:11" ht="12.75">
      <c r="I109" s="101"/>
      <c r="K109" s="320"/>
    </row>
    <row r="110" spans="9:11" ht="12.75">
      <c r="I110" s="101"/>
      <c r="K110" s="320"/>
    </row>
    <row r="111" ht="12.75">
      <c r="I111" s="101"/>
    </row>
    <row r="112" ht="12">
      <c r="I112" s="240"/>
    </row>
    <row r="113" ht="12">
      <c r="I113" s="240"/>
    </row>
    <row r="114" ht="12">
      <c r="I114" s="240"/>
    </row>
    <row r="115" ht="12">
      <c r="I115" s="240"/>
    </row>
    <row r="116" ht="12">
      <c r="I116" s="240"/>
    </row>
    <row r="117" ht="12">
      <c r="I117" s="240"/>
    </row>
    <row r="118" ht="12">
      <c r="I118" s="240"/>
    </row>
    <row r="119" ht="12">
      <c r="I119" s="240"/>
    </row>
    <row r="120" ht="12">
      <c r="I120" s="240"/>
    </row>
    <row r="121" ht="12">
      <c r="I121" s="240"/>
    </row>
    <row r="122" ht="12">
      <c r="I122" s="240"/>
    </row>
    <row r="123" ht="12">
      <c r="I123" s="240"/>
    </row>
    <row r="124" ht="12">
      <c r="I124" s="240"/>
    </row>
    <row r="125" ht="12">
      <c r="I125" s="240"/>
    </row>
    <row r="126" ht="12">
      <c r="I126" s="240"/>
    </row>
    <row r="127" ht="12">
      <c r="I127" s="240"/>
    </row>
    <row r="128" ht="12">
      <c r="I128" s="240"/>
    </row>
    <row r="129" ht="12">
      <c r="I129" s="240"/>
    </row>
    <row r="130" ht="12">
      <c r="I130" s="240"/>
    </row>
    <row r="131" ht="12">
      <c r="I131" s="240"/>
    </row>
    <row r="132" ht="12">
      <c r="I132" s="240"/>
    </row>
    <row r="133" ht="12">
      <c r="I133" s="240"/>
    </row>
    <row r="134" ht="12">
      <c r="I134" s="240"/>
    </row>
  </sheetData>
  <sheetProtection/>
  <printOptions gridLines="1" horizontalCentered="1"/>
  <pageMargins left="0.5118110236220472" right="0.5118110236220472" top="1.6929133858267718" bottom="0.7874015748031497" header="0.8661417322834646" footer="0.31496062992125984"/>
  <pageSetup horizontalDpi="300" verticalDpi="300" orientation="landscape" paperSize="9" r:id="rId1"/>
  <headerFooter>
    <oddHeader>&amp;LSECRETARIA DO MEIO AMBIENTE
FUNDAÇÃO FLORESTAL&amp;CESTAÇÃO ECOLÓGICA DE JURÉIA-ITATINS
Núcleo Arpoador
Centro de Educação Ambiental&amp;R&amp;11Planilha Orçamentária
Prevenção e Combate à Incêndio
data base: Outubro/2012</oddHeader>
    <oddFooter>&amp;Rpágina &amp;P / &amp;N</oddFooter>
  </headerFooter>
</worksheet>
</file>

<file path=xl/worksheets/sheet12.xml><?xml version="1.0" encoding="utf-8"?>
<worksheet xmlns="http://schemas.openxmlformats.org/spreadsheetml/2006/main" xmlns:r="http://schemas.openxmlformats.org/officeDocument/2006/relationships">
  <dimension ref="A1:K113"/>
  <sheetViews>
    <sheetView showZeros="0" view="pageBreakPreview" zoomScaleSheetLayoutView="100" workbookViewId="0" topLeftCell="A1">
      <selection activeCell="H1" sqref="H1:H16384"/>
    </sheetView>
  </sheetViews>
  <sheetFormatPr defaultColWidth="11.421875" defaultRowHeight="12.75"/>
  <cols>
    <col min="1" max="1" width="5.7109375" style="19" customWidth="1"/>
    <col min="2" max="2" width="11.57421875" style="19" customWidth="1"/>
    <col min="3" max="3" width="73.57421875" style="17" customWidth="1"/>
    <col min="4" max="4" width="4.7109375" style="19" customWidth="1"/>
    <col min="5" max="5" width="10.7109375" style="16" customWidth="1"/>
    <col min="6" max="6" width="11.7109375" style="16" customWidth="1"/>
    <col min="7" max="7" width="15.7109375" style="16" customWidth="1"/>
    <col min="8" max="10" width="15.7109375" style="33" customWidth="1"/>
    <col min="11" max="16384" width="11.421875" style="15" customWidth="1"/>
  </cols>
  <sheetData>
    <row r="1" spans="1:10" s="7" customFormat="1" ht="13.5" thickBot="1">
      <c r="A1" s="158" t="s">
        <v>2</v>
      </c>
      <c r="B1" s="446" t="s">
        <v>3</v>
      </c>
      <c r="C1" s="443" t="s">
        <v>64</v>
      </c>
      <c r="D1" s="447" t="s">
        <v>4</v>
      </c>
      <c r="E1" s="448" t="s">
        <v>5</v>
      </c>
      <c r="F1" s="448" t="s">
        <v>28</v>
      </c>
      <c r="G1" s="449" t="s">
        <v>29</v>
      </c>
      <c r="H1" s="238"/>
      <c r="I1" s="101"/>
      <c r="J1" s="238"/>
    </row>
    <row r="2" spans="1:10" s="3" customFormat="1" ht="12.75">
      <c r="A2" s="133"/>
      <c r="B2" s="103"/>
      <c r="C2" s="120"/>
      <c r="D2" s="103"/>
      <c r="E2" s="178"/>
      <c r="F2" s="344"/>
      <c r="G2" s="345"/>
      <c r="H2" s="74"/>
      <c r="I2" s="101"/>
      <c r="J2" s="74"/>
    </row>
    <row r="3" spans="1:10" s="7" customFormat="1" ht="25.5">
      <c r="A3" s="116">
        <v>1</v>
      </c>
      <c r="B3" s="102"/>
      <c r="C3" s="179" t="s">
        <v>93</v>
      </c>
      <c r="D3" s="102"/>
      <c r="E3" s="79"/>
      <c r="F3" s="346"/>
      <c r="G3" s="347"/>
      <c r="H3" s="238"/>
      <c r="I3" s="101"/>
      <c r="J3" s="101"/>
    </row>
    <row r="4" spans="1:11" ht="12.75">
      <c r="A4" s="133"/>
      <c r="B4" s="103" t="s">
        <v>6</v>
      </c>
      <c r="C4" s="132" t="s">
        <v>42</v>
      </c>
      <c r="D4" s="103" t="s">
        <v>15</v>
      </c>
      <c r="E4" s="79">
        <v>24</v>
      </c>
      <c r="F4" s="350"/>
      <c r="G4" s="349">
        <f aca="true" t="shared" si="0" ref="G4:G20">F4*E4</f>
        <v>0</v>
      </c>
      <c r="H4" s="440"/>
      <c r="I4" s="101"/>
      <c r="J4" s="76"/>
      <c r="K4" s="320"/>
    </row>
    <row r="5" spans="1:11" ht="12.75">
      <c r="A5" s="133"/>
      <c r="B5" s="103"/>
      <c r="C5" s="132"/>
      <c r="D5" s="103"/>
      <c r="E5" s="79"/>
      <c r="F5" s="348"/>
      <c r="G5" s="349">
        <f t="shared" si="0"/>
        <v>0</v>
      </c>
      <c r="H5" s="231"/>
      <c r="I5" s="101"/>
      <c r="J5" s="76"/>
      <c r="K5" s="320"/>
    </row>
    <row r="6" spans="1:11" ht="12.75">
      <c r="A6" s="133"/>
      <c r="B6" s="103"/>
      <c r="C6" s="129"/>
      <c r="D6" s="103"/>
      <c r="E6" s="79"/>
      <c r="F6" s="348"/>
      <c r="G6" s="349">
        <f t="shared" si="0"/>
        <v>0</v>
      </c>
      <c r="H6" s="231"/>
      <c r="I6" s="101"/>
      <c r="J6" s="76"/>
      <c r="K6" s="320"/>
    </row>
    <row r="7" spans="1:11" s="14" customFormat="1" ht="12.75">
      <c r="A7" s="116">
        <v>2</v>
      </c>
      <c r="B7" s="102"/>
      <c r="C7" s="129" t="s">
        <v>122</v>
      </c>
      <c r="D7" s="102"/>
      <c r="E7" s="279"/>
      <c r="F7" s="348"/>
      <c r="G7" s="349">
        <f t="shared" si="0"/>
        <v>0</v>
      </c>
      <c r="H7" s="231"/>
      <c r="I7" s="101"/>
      <c r="J7" s="76"/>
      <c r="K7" s="343"/>
    </row>
    <row r="8" spans="1:11" ht="12.75">
      <c r="A8" s="133"/>
      <c r="B8" s="103" t="s">
        <v>30</v>
      </c>
      <c r="C8" s="106" t="s">
        <v>167</v>
      </c>
      <c r="D8" s="198" t="s">
        <v>9</v>
      </c>
      <c r="E8" s="79">
        <v>110</v>
      </c>
      <c r="F8" s="350"/>
      <c r="G8" s="349">
        <f t="shared" si="0"/>
        <v>0</v>
      </c>
      <c r="H8" s="440"/>
      <c r="I8" s="101"/>
      <c r="J8" s="76"/>
      <c r="K8" s="320"/>
    </row>
    <row r="9" spans="1:11" ht="12.75">
      <c r="A9" s="133"/>
      <c r="B9" s="103"/>
      <c r="C9" s="106"/>
      <c r="D9" s="103"/>
      <c r="E9" s="79"/>
      <c r="F9" s="348"/>
      <c r="G9" s="349">
        <f t="shared" si="0"/>
        <v>0</v>
      </c>
      <c r="H9" s="231"/>
      <c r="I9" s="101"/>
      <c r="J9" s="74"/>
      <c r="K9" s="320"/>
    </row>
    <row r="10" spans="1:11" ht="12.75">
      <c r="A10" s="133"/>
      <c r="B10" s="103"/>
      <c r="C10" s="106"/>
      <c r="D10" s="103"/>
      <c r="E10" s="79"/>
      <c r="F10" s="348"/>
      <c r="G10" s="349">
        <f t="shared" si="0"/>
        <v>0</v>
      </c>
      <c r="H10" s="231"/>
      <c r="I10" s="101"/>
      <c r="J10" s="76"/>
      <c r="K10" s="320"/>
    </row>
    <row r="11" spans="1:11" ht="12.75">
      <c r="A11" s="116">
        <v>3</v>
      </c>
      <c r="B11" s="102"/>
      <c r="C11" s="129" t="s">
        <v>123</v>
      </c>
      <c r="D11" s="103"/>
      <c r="E11" s="79"/>
      <c r="F11" s="348"/>
      <c r="G11" s="349">
        <f t="shared" si="0"/>
        <v>0</v>
      </c>
      <c r="H11" s="231"/>
      <c r="I11" s="101"/>
      <c r="J11" s="76"/>
      <c r="K11" s="320"/>
    </row>
    <row r="12" spans="1:11" s="155" customFormat="1" ht="12.75">
      <c r="A12" s="133"/>
      <c r="B12" s="73" t="s">
        <v>10</v>
      </c>
      <c r="C12" s="53" t="s">
        <v>67</v>
      </c>
      <c r="D12" s="198" t="s">
        <v>9</v>
      </c>
      <c r="E12" s="79">
        <v>110</v>
      </c>
      <c r="F12" s="350"/>
      <c r="G12" s="349">
        <f t="shared" si="0"/>
        <v>0</v>
      </c>
      <c r="H12" s="440"/>
      <c r="I12" s="101"/>
      <c r="J12" s="76"/>
      <c r="K12" s="39"/>
    </row>
    <row r="13" spans="1:11" ht="12.75">
      <c r="A13" s="133"/>
      <c r="B13" s="103"/>
      <c r="C13" s="106"/>
      <c r="D13" s="103"/>
      <c r="E13" s="79"/>
      <c r="F13" s="348"/>
      <c r="G13" s="349">
        <f t="shared" si="0"/>
        <v>0</v>
      </c>
      <c r="H13" s="440"/>
      <c r="I13" s="101"/>
      <c r="J13" s="76"/>
      <c r="K13" s="320"/>
    </row>
    <row r="14" spans="1:11" ht="12.75">
      <c r="A14" s="133"/>
      <c r="B14" s="103"/>
      <c r="C14" s="106"/>
      <c r="D14" s="103"/>
      <c r="E14" s="79"/>
      <c r="F14" s="348"/>
      <c r="G14" s="349">
        <f t="shared" si="0"/>
        <v>0</v>
      </c>
      <c r="H14" s="231"/>
      <c r="I14" s="101"/>
      <c r="J14" s="74"/>
      <c r="K14" s="320"/>
    </row>
    <row r="15" spans="1:11" s="14" customFormat="1" ht="12.75">
      <c r="A15" s="116">
        <v>4</v>
      </c>
      <c r="B15" s="102"/>
      <c r="C15" s="179" t="s">
        <v>82</v>
      </c>
      <c r="D15" s="102"/>
      <c r="E15" s="279"/>
      <c r="F15" s="348"/>
      <c r="G15" s="349">
        <f t="shared" si="0"/>
        <v>0</v>
      </c>
      <c r="H15" s="231"/>
      <c r="I15" s="101"/>
      <c r="J15" s="76"/>
      <c r="K15" s="343"/>
    </row>
    <row r="16" spans="1:11" ht="25.5">
      <c r="A16" s="133"/>
      <c r="B16" s="73" t="s">
        <v>58</v>
      </c>
      <c r="C16" s="221" t="s">
        <v>94</v>
      </c>
      <c r="D16" s="103" t="s">
        <v>11</v>
      </c>
      <c r="E16" s="79">
        <v>22</v>
      </c>
      <c r="F16" s="350"/>
      <c r="G16" s="349">
        <f t="shared" si="0"/>
        <v>0</v>
      </c>
      <c r="H16" s="440"/>
      <c r="I16" s="101"/>
      <c r="J16" s="76"/>
      <c r="K16" s="320"/>
    </row>
    <row r="17" spans="1:11" ht="12.75">
      <c r="A17" s="133"/>
      <c r="B17" s="103"/>
      <c r="C17" s="120"/>
      <c r="D17" s="103"/>
      <c r="E17" s="79"/>
      <c r="F17" s="348"/>
      <c r="G17" s="349">
        <f t="shared" si="0"/>
        <v>0</v>
      </c>
      <c r="H17" s="231"/>
      <c r="I17" s="101"/>
      <c r="J17" s="76"/>
      <c r="K17" s="320"/>
    </row>
    <row r="18" spans="1:11" ht="12.75">
      <c r="A18" s="133"/>
      <c r="B18" s="103"/>
      <c r="C18" s="120"/>
      <c r="D18" s="103"/>
      <c r="E18" s="79"/>
      <c r="F18" s="348"/>
      <c r="G18" s="349">
        <f t="shared" si="0"/>
        <v>0</v>
      </c>
      <c r="H18" s="231"/>
      <c r="I18" s="101"/>
      <c r="J18" s="76"/>
      <c r="K18" s="320"/>
    </row>
    <row r="19" spans="1:11" s="14" customFormat="1" ht="12.75">
      <c r="A19" s="116">
        <v>5</v>
      </c>
      <c r="B19" s="102"/>
      <c r="C19" s="123" t="s">
        <v>83</v>
      </c>
      <c r="D19" s="102"/>
      <c r="E19" s="279"/>
      <c r="F19" s="348"/>
      <c r="G19" s="349">
        <f t="shared" si="0"/>
        <v>0</v>
      </c>
      <c r="H19" s="231"/>
      <c r="I19" s="101"/>
      <c r="J19" s="74"/>
      <c r="K19" s="343"/>
    </row>
    <row r="20" spans="1:11" ht="12.75">
      <c r="A20" s="133"/>
      <c r="B20" s="103" t="s">
        <v>12</v>
      </c>
      <c r="C20" s="201" t="s">
        <v>590</v>
      </c>
      <c r="D20" s="103" t="s">
        <v>11</v>
      </c>
      <c r="E20" s="79">
        <v>30</v>
      </c>
      <c r="F20" s="350"/>
      <c r="G20" s="349">
        <f t="shared" si="0"/>
        <v>0</v>
      </c>
      <c r="H20" s="440"/>
      <c r="I20" s="101"/>
      <c r="J20" s="76"/>
      <c r="K20" s="320"/>
    </row>
    <row r="21" spans="1:11" ht="12.75">
      <c r="A21" s="133"/>
      <c r="B21" s="103"/>
      <c r="C21" s="132"/>
      <c r="D21" s="103"/>
      <c r="E21" s="79"/>
      <c r="F21" s="344"/>
      <c r="G21" s="345"/>
      <c r="H21" s="203"/>
      <c r="I21" s="101"/>
      <c r="J21" s="76"/>
      <c r="K21" s="320"/>
    </row>
    <row r="22" spans="1:11" ht="12.75">
      <c r="A22" s="133"/>
      <c r="B22" s="103"/>
      <c r="C22" s="129"/>
      <c r="D22" s="103"/>
      <c r="E22" s="79"/>
      <c r="F22" s="344"/>
      <c r="G22" s="345"/>
      <c r="H22" s="203"/>
      <c r="I22" s="101"/>
      <c r="J22" s="76"/>
      <c r="K22" s="320"/>
    </row>
    <row r="23" spans="1:11" ht="15">
      <c r="A23" s="133"/>
      <c r="B23" s="103"/>
      <c r="C23" s="421" t="s">
        <v>45</v>
      </c>
      <c r="D23" s="422"/>
      <c r="E23" s="422"/>
      <c r="F23" s="422"/>
      <c r="G23" s="424">
        <f>SUM(G4:G20)</f>
        <v>0</v>
      </c>
      <c r="H23" s="203"/>
      <c r="I23" s="101"/>
      <c r="J23" s="76"/>
      <c r="K23" s="320"/>
    </row>
    <row r="24" spans="1:11" ht="15">
      <c r="A24" s="133"/>
      <c r="B24" s="103"/>
      <c r="C24" s="423" t="s">
        <v>775</v>
      </c>
      <c r="D24" s="418"/>
      <c r="E24" s="418"/>
      <c r="F24" s="418"/>
      <c r="G24" s="420">
        <f>G23*0.4</f>
        <v>0</v>
      </c>
      <c r="H24" s="203"/>
      <c r="I24" s="101"/>
      <c r="J24" s="76"/>
      <c r="K24" s="320"/>
    </row>
    <row r="25" spans="1:11" s="155" customFormat="1" ht="34.5" customHeight="1" thickBot="1">
      <c r="A25" s="139"/>
      <c r="B25" s="140"/>
      <c r="C25" s="425" t="s">
        <v>776</v>
      </c>
      <c r="D25" s="426"/>
      <c r="E25" s="427"/>
      <c r="F25" s="428"/>
      <c r="G25" s="419">
        <f>G23+G24</f>
        <v>0</v>
      </c>
      <c r="H25" s="203"/>
      <c r="I25" s="101"/>
      <c r="J25" s="76"/>
      <c r="K25" s="39"/>
    </row>
    <row r="26" spans="1:11" ht="12.75">
      <c r="A26" s="19" t="s">
        <v>7</v>
      </c>
      <c r="H26" s="203"/>
      <c r="I26" s="101"/>
      <c r="J26" s="104"/>
      <c r="K26" s="320"/>
    </row>
    <row r="27" spans="8:11" ht="12.75">
      <c r="H27" s="203"/>
      <c r="I27" s="101"/>
      <c r="J27" s="126"/>
      <c r="K27" s="320"/>
    </row>
    <row r="28" spans="8:11" ht="12.75">
      <c r="H28" s="203"/>
      <c r="I28" s="101"/>
      <c r="J28" s="182"/>
      <c r="K28" s="320"/>
    </row>
    <row r="29" spans="8:11" ht="12.75">
      <c r="H29" s="203"/>
      <c r="I29" s="101"/>
      <c r="J29" s="74"/>
      <c r="K29" s="320"/>
    </row>
    <row r="30" spans="8:11" ht="12.75">
      <c r="H30" s="203"/>
      <c r="I30" s="101"/>
      <c r="J30" s="182"/>
      <c r="K30" s="320"/>
    </row>
    <row r="31" spans="8:11" ht="12.75">
      <c r="H31" s="203"/>
      <c r="I31" s="101"/>
      <c r="J31" s="74"/>
      <c r="K31" s="320"/>
    </row>
    <row r="32" spans="8:11" ht="12.75">
      <c r="H32" s="203"/>
      <c r="I32" s="101"/>
      <c r="J32" s="74"/>
      <c r="K32" s="320"/>
    </row>
    <row r="33" spans="8:11" ht="12.75">
      <c r="H33" s="203"/>
      <c r="I33" s="101"/>
      <c r="J33" s="182"/>
      <c r="K33" s="320"/>
    </row>
    <row r="34" spans="8:11" ht="12.75">
      <c r="H34" s="203"/>
      <c r="I34" s="101"/>
      <c r="J34" s="182"/>
      <c r="K34" s="320"/>
    </row>
    <row r="35" spans="8:11" ht="12.75">
      <c r="H35" s="203"/>
      <c r="I35" s="101"/>
      <c r="J35" s="74"/>
      <c r="K35" s="320"/>
    </row>
    <row r="36" spans="8:11" ht="12.75">
      <c r="H36" s="203"/>
      <c r="I36" s="101"/>
      <c r="J36" s="74"/>
      <c r="K36" s="320"/>
    </row>
    <row r="37" spans="8:11" ht="12.75">
      <c r="H37" s="203"/>
      <c r="I37" s="101"/>
      <c r="J37" s="74"/>
      <c r="K37" s="320"/>
    </row>
    <row r="38" spans="8:11" ht="12.75">
      <c r="H38" s="203"/>
      <c r="I38" s="101"/>
      <c r="J38" s="74"/>
      <c r="K38" s="320"/>
    </row>
    <row r="39" spans="8:11" ht="12.75">
      <c r="H39" s="203"/>
      <c r="I39" s="101"/>
      <c r="J39" s="74"/>
      <c r="K39" s="320"/>
    </row>
    <row r="40" spans="8:11" ht="12.75">
      <c r="H40" s="203"/>
      <c r="I40" s="101"/>
      <c r="J40" s="74"/>
      <c r="K40" s="320"/>
    </row>
    <row r="41" spans="8:11" ht="12.75">
      <c r="H41" s="203"/>
      <c r="I41" s="101"/>
      <c r="J41" s="74"/>
      <c r="K41" s="320"/>
    </row>
    <row r="42" spans="3:11" ht="12.75">
      <c r="C42" s="18"/>
      <c r="E42" s="20"/>
      <c r="H42" s="203"/>
      <c r="I42" s="101"/>
      <c r="J42" s="126"/>
      <c r="K42" s="320"/>
    </row>
    <row r="43" spans="3:11" ht="12.75">
      <c r="C43" s="18"/>
      <c r="E43" s="20"/>
      <c r="H43" s="101"/>
      <c r="I43" s="101"/>
      <c r="J43" s="126"/>
      <c r="K43" s="320"/>
    </row>
    <row r="44" spans="3:11" ht="12.75">
      <c r="C44" s="18"/>
      <c r="E44" s="20"/>
      <c r="H44" s="101"/>
      <c r="I44" s="101"/>
      <c r="J44" s="104"/>
      <c r="K44" s="320"/>
    </row>
    <row r="45" spans="3:11" ht="15.75">
      <c r="C45" s="18"/>
      <c r="E45" s="20"/>
      <c r="H45" s="82"/>
      <c r="I45" s="101"/>
      <c r="J45" s="74"/>
      <c r="K45" s="320"/>
    </row>
    <row r="46" spans="3:11" ht="12.75">
      <c r="C46" s="18"/>
      <c r="E46" s="20"/>
      <c r="H46" s="240"/>
      <c r="I46" s="101"/>
      <c r="J46" s="240"/>
      <c r="K46" s="320"/>
    </row>
    <row r="47" spans="8:11" ht="12.75">
      <c r="H47" s="240"/>
      <c r="I47" s="101"/>
      <c r="J47" s="240"/>
      <c r="K47" s="320"/>
    </row>
    <row r="48" spans="8:11" ht="12.75">
      <c r="H48" s="240"/>
      <c r="I48" s="101"/>
      <c r="J48" s="240"/>
      <c r="K48" s="320"/>
    </row>
    <row r="49" spans="8:11" ht="12.75">
      <c r="H49" s="240"/>
      <c r="I49" s="101"/>
      <c r="J49" s="240"/>
      <c r="K49" s="320"/>
    </row>
    <row r="50" spans="8:11" ht="12.75">
      <c r="H50" s="240"/>
      <c r="I50" s="101"/>
      <c r="J50" s="240"/>
      <c r="K50" s="320"/>
    </row>
    <row r="51" spans="8:11" ht="12.75">
      <c r="H51" s="240"/>
      <c r="I51" s="101"/>
      <c r="J51" s="240"/>
      <c r="K51" s="320"/>
    </row>
    <row r="52" spans="9:11" ht="12.75">
      <c r="I52" s="101"/>
      <c r="J52" s="240"/>
      <c r="K52" s="320"/>
    </row>
    <row r="53" spans="9:11" ht="12.75">
      <c r="I53" s="101"/>
      <c r="J53" s="240"/>
      <c r="K53" s="320"/>
    </row>
    <row r="54" spans="9:11" ht="12.75">
      <c r="I54" s="101"/>
      <c r="J54" s="240"/>
      <c r="K54" s="320"/>
    </row>
    <row r="55" spans="9:11" ht="12.75">
      <c r="I55" s="101"/>
      <c r="J55" s="240"/>
      <c r="K55" s="320"/>
    </row>
    <row r="56" spans="9:11" ht="12.75">
      <c r="I56" s="101"/>
      <c r="J56" s="240"/>
      <c r="K56" s="320"/>
    </row>
    <row r="57" spans="9:11" ht="12.75">
      <c r="I57" s="101"/>
      <c r="J57" s="240"/>
      <c r="K57" s="320"/>
    </row>
    <row r="58" spans="9:11" ht="12.75">
      <c r="I58" s="101"/>
      <c r="J58" s="240"/>
      <c r="K58" s="320"/>
    </row>
    <row r="59" spans="9:11" ht="12.75">
      <c r="I59" s="101"/>
      <c r="J59" s="240"/>
      <c r="K59" s="320"/>
    </row>
    <row r="60" spans="9:11" ht="12.75">
      <c r="I60" s="101"/>
      <c r="J60" s="240"/>
      <c r="K60" s="320"/>
    </row>
    <row r="61" spans="9:11" ht="12.75">
      <c r="I61" s="101"/>
      <c r="J61" s="240"/>
      <c r="K61" s="320"/>
    </row>
    <row r="62" spans="9:11" ht="12.75">
      <c r="I62" s="101"/>
      <c r="J62" s="240"/>
      <c r="K62" s="320"/>
    </row>
    <row r="63" spans="9:11" ht="12.75">
      <c r="I63" s="101"/>
      <c r="J63" s="240"/>
      <c r="K63" s="320"/>
    </row>
    <row r="64" spans="9:11" ht="12.75">
      <c r="I64" s="101"/>
      <c r="J64" s="240"/>
      <c r="K64" s="320"/>
    </row>
    <row r="65" spans="9:11" ht="12.75">
      <c r="I65" s="101"/>
      <c r="J65" s="240"/>
      <c r="K65" s="320"/>
    </row>
    <row r="66" spans="9:11" ht="12.75">
      <c r="I66" s="101"/>
      <c r="J66" s="240"/>
      <c r="K66" s="320"/>
    </row>
    <row r="67" spans="9:11" ht="12.75">
      <c r="I67" s="101"/>
      <c r="J67" s="240"/>
      <c r="K67" s="320"/>
    </row>
    <row r="68" spans="9:11" ht="12.75">
      <c r="I68" s="101"/>
      <c r="J68" s="240"/>
      <c r="K68" s="320"/>
    </row>
    <row r="69" spans="9:11" ht="12.75">
      <c r="I69" s="101"/>
      <c r="J69" s="240"/>
      <c r="K69" s="320"/>
    </row>
    <row r="70" spans="9:11" ht="12.75">
      <c r="I70" s="101"/>
      <c r="J70" s="240"/>
      <c r="K70" s="320"/>
    </row>
    <row r="71" spans="9:11" ht="12.75">
      <c r="I71" s="101"/>
      <c r="J71" s="240"/>
      <c r="K71" s="320"/>
    </row>
    <row r="72" spans="9:11" ht="12.75">
      <c r="I72" s="101"/>
      <c r="J72" s="240"/>
      <c r="K72" s="320"/>
    </row>
    <row r="73" spans="9:11" ht="12.75">
      <c r="I73" s="101"/>
      <c r="J73" s="240"/>
      <c r="K73" s="320"/>
    </row>
    <row r="74" spans="9:11" ht="12.75">
      <c r="I74" s="101"/>
      <c r="J74" s="240"/>
      <c r="K74" s="320"/>
    </row>
    <row r="75" spans="9:11" ht="12.75">
      <c r="I75" s="101"/>
      <c r="J75" s="240"/>
      <c r="K75" s="320"/>
    </row>
    <row r="76" spans="9:11" ht="12.75">
      <c r="I76" s="101"/>
      <c r="J76" s="240"/>
      <c r="K76" s="320"/>
    </row>
    <row r="77" spans="9:11" ht="12.75">
      <c r="I77" s="101"/>
      <c r="J77" s="240"/>
      <c r="K77" s="320"/>
    </row>
    <row r="78" spans="9:11" ht="12.75">
      <c r="I78" s="101"/>
      <c r="J78" s="240"/>
      <c r="K78" s="320"/>
    </row>
    <row r="79" spans="9:11" ht="12.75">
      <c r="I79" s="101"/>
      <c r="J79" s="240"/>
      <c r="K79" s="320"/>
    </row>
    <row r="80" spans="9:11" ht="12.75">
      <c r="I80" s="101"/>
      <c r="J80" s="240"/>
      <c r="K80" s="320"/>
    </row>
    <row r="81" spans="9:11" ht="12.75">
      <c r="I81" s="101"/>
      <c r="J81" s="240"/>
      <c r="K81" s="320"/>
    </row>
    <row r="82" spans="9:11" ht="12.75">
      <c r="I82" s="101"/>
      <c r="J82" s="240"/>
      <c r="K82" s="320"/>
    </row>
    <row r="83" spans="9:11" ht="12.75">
      <c r="I83" s="101"/>
      <c r="J83" s="240"/>
      <c r="K83" s="320"/>
    </row>
    <row r="84" spans="9:11" ht="12.75">
      <c r="I84" s="101"/>
      <c r="J84" s="240"/>
      <c r="K84" s="320"/>
    </row>
    <row r="85" spans="9:11" ht="12.75">
      <c r="I85" s="101"/>
      <c r="J85" s="240"/>
      <c r="K85" s="320"/>
    </row>
    <row r="86" spans="9:11" ht="12.75">
      <c r="I86" s="101"/>
      <c r="J86" s="240"/>
      <c r="K86" s="320"/>
    </row>
    <row r="87" spans="9:11" ht="12.75">
      <c r="I87" s="101"/>
      <c r="J87" s="240"/>
      <c r="K87" s="320"/>
    </row>
    <row r="88" ht="12.75">
      <c r="I88" s="101">
        <f aca="true" t="shared" si="1" ref="I88:I113">J88*1.4</f>
        <v>0</v>
      </c>
    </row>
    <row r="89" ht="12.75">
      <c r="I89" s="101">
        <f t="shared" si="1"/>
        <v>0</v>
      </c>
    </row>
    <row r="90" ht="12.75">
      <c r="I90" s="101">
        <f t="shared" si="1"/>
        <v>0</v>
      </c>
    </row>
    <row r="91" ht="12.75">
      <c r="I91" s="101">
        <f t="shared" si="1"/>
        <v>0</v>
      </c>
    </row>
    <row r="92" ht="12.75">
      <c r="I92" s="101">
        <f t="shared" si="1"/>
        <v>0</v>
      </c>
    </row>
    <row r="93" ht="12.75">
      <c r="I93" s="101">
        <f t="shared" si="1"/>
        <v>0</v>
      </c>
    </row>
    <row r="94" ht="12.75">
      <c r="I94" s="101">
        <f t="shared" si="1"/>
        <v>0</v>
      </c>
    </row>
    <row r="95" ht="12.75">
      <c r="I95" s="101">
        <f t="shared" si="1"/>
        <v>0</v>
      </c>
    </row>
    <row r="96" ht="12.75">
      <c r="I96" s="101">
        <f t="shared" si="1"/>
        <v>0</v>
      </c>
    </row>
    <row r="97" ht="12.75">
      <c r="I97" s="101">
        <f t="shared" si="1"/>
        <v>0</v>
      </c>
    </row>
    <row r="98" ht="12.75">
      <c r="I98" s="101">
        <f t="shared" si="1"/>
        <v>0</v>
      </c>
    </row>
    <row r="99" ht="12.75">
      <c r="I99" s="101">
        <f t="shared" si="1"/>
        <v>0</v>
      </c>
    </row>
    <row r="100" ht="12.75">
      <c r="I100" s="101">
        <f t="shared" si="1"/>
        <v>0</v>
      </c>
    </row>
    <row r="101" ht="12.75">
      <c r="I101" s="101">
        <f t="shared" si="1"/>
        <v>0</v>
      </c>
    </row>
    <row r="102" ht="12.75">
      <c r="I102" s="101">
        <f t="shared" si="1"/>
        <v>0</v>
      </c>
    </row>
    <row r="103" ht="12.75">
      <c r="I103" s="101">
        <f t="shared" si="1"/>
        <v>0</v>
      </c>
    </row>
    <row r="104" ht="12.75">
      <c r="I104" s="101">
        <f t="shared" si="1"/>
        <v>0</v>
      </c>
    </row>
    <row r="105" ht="12.75">
      <c r="I105" s="101">
        <f t="shared" si="1"/>
        <v>0</v>
      </c>
    </row>
    <row r="106" ht="12.75">
      <c r="I106" s="101">
        <f t="shared" si="1"/>
        <v>0</v>
      </c>
    </row>
    <row r="107" ht="12.75">
      <c r="I107" s="101">
        <f t="shared" si="1"/>
        <v>0</v>
      </c>
    </row>
    <row r="108" ht="12.75">
      <c r="I108" s="101">
        <f t="shared" si="1"/>
        <v>0</v>
      </c>
    </row>
    <row r="109" ht="12.75">
      <c r="I109" s="101">
        <f t="shared" si="1"/>
        <v>0</v>
      </c>
    </row>
    <row r="110" ht="12.75">
      <c r="I110" s="101">
        <f t="shared" si="1"/>
        <v>0</v>
      </c>
    </row>
    <row r="111" ht="12.75">
      <c r="I111" s="101">
        <f t="shared" si="1"/>
        <v>0</v>
      </c>
    </row>
    <row r="112" ht="12.75">
      <c r="I112" s="101">
        <f t="shared" si="1"/>
        <v>0</v>
      </c>
    </row>
    <row r="113" ht="12.75">
      <c r="I113" s="101">
        <f t="shared" si="1"/>
        <v>0</v>
      </c>
    </row>
  </sheetData>
  <sheetProtection/>
  <printOptions gridLines="1" horizontalCentered="1"/>
  <pageMargins left="0.5118110236220472" right="0.4330708661417323" top="1.6141732283464567" bottom="0.4330708661417323" header="0.7086614173228347" footer="0"/>
  <pageSetup horizontalDpi="300" verticalDpi="300" orientation="landscape" paperSize="9" r:id="rId1"/>
  <headerFooter alignWithMargins="0">
    <oddHeader>&amp;L&amp;11SECRETARIA DO MEIO AMBIENTE
FUNDAÇÃO FLORESTAL
&amp;C&amp;11ESTAÇÃO ECOLÓGICA DE JURÉIA-ITATINS
Núcleo Arpoador
Centro de Educação Ambiental&amp;R&amp;11Planilha Orçamentária
Águas Pluviais
data base: Outubro/2012</oddHeader>
    <oddFooter>&amp;Rpágina &amp;P / &amp;N</oddFooter>
  </headerFooter>
</worksheet>
</file>

<file path=xl/worksheets/sheet13.xml><?xml version="1.0" encoding="utf-8"?>
<worksheet xmlns="http://schemas.openxmlformats.org/spreadsheetml/2006/main" xmlns:r="http://schemas.openxmlformats.org/officeDocument/2006/relationships">
  <dimension ref="A1:M107"/>
  <sheetViews>
    <sheetView showZeros="0" view="pageBreakPreview" zoomScaleSheetLayoutView="100" workbookViewId="0" topLeftCell="A4">
      <selection activeCell="I7" sqref="I7"/>
    </sheetView>
  </sheetViews>
  <sheetFormatPr defaultColWidth="9.140625" defaultRowHeight="12.75"/>
  <cols>
    <col min="1" max="1" width="5.7109375" style="86" customWidth="1"/>
    <col min="2" max="2" width="12.421875" style="86" customWidth="1"/>
    <col min="3" max="3" width="68.8515625" style="390" customWidth="1"/>
    <col min="4" max="4" width="8.00390625" style="391" customWidth="1"/>
    <col min="5" max="5" width="10.7109375" style="392" customWidth="1"/>
    <col min="6" max="6" width="11.7109375" style="392" customWidth="1"/>
    <col min="7" max="7" width="15.7109375" style="392" customWidth="1"/>
    <col min="8" max="10" width="15.7109375" style="33" customWidth="1"/>
    <col min="11" max="16384" width="9.140625" style="390" customWidth="1"/>
  </cols>
  <sheetData>
    <row r="1" spans="1:10" s="207" customFormat="1" ht="13.5" thickBot="1">
      <c r="A1" s="402" t="s">
        <v>2</v>
      </c>
      <c r="B1" s="441" t="s">
        <v>3</v>
      </c>
      <c r="C1" s="442" t="s">
        <v>64</v>
      </c>
      <c r="D1" s="403" t="s">
        <v>164</v>
      </c>
      <c r="E1" s="406" t="s">
        <v>165</v>
      </c>
      <c r="F1" s="404" t="s">
        <v>160</v>
      </c>
      <c r="G1" s="405" t="s">
        <v>45</v>
      </c>
      <c r="H1" s="238"/>
      <c r="I1" s="101"/>
      <c r="J1" s="238"/>
    </row>
    <row r="2" spans="1:10" s="207" customFormat="1" ht="12.75">
      <c r="A2" s="407"/>
      <c r="B2" s="408"/>
      <c r="C2" s="408"/>
      <c r="D2" s="409"/>
      <c r="E2" s="410"/>
      <c r="F2" s="411"/>
      <c r="G2" s="412"/>
      <c r="H2" s="203"/>
      <c r="I2" s="101"/>
      <c r="J2" s="203"/>
    </row>
    <row r="3" spans="1:10" s="386" customFormat="1" ht="12.75">
      <c r="A3" s="90"/>
      <c r="B3" s="72"/>
      <c r="C3" s="181"/>
      <c r="D3" s="72"/>
      <c r="E3" s="101"/>
      <c r="F3" s="101"/>
      <c r="G3" s="115"/>
      <c r="H3" s="238"/>
      <c r="I3" s="101"/>
      <c r="J3" s="101"/>
    </row>
    <row r="4" spans="1:9" s="386" customFormat="1" ht="63.75">
      <c r="A4" s="90">
        <v>1</v>
      </c>
      <c r="B4" s="401"/>
      <c r="C4" s="417" t="s">
        <v>777</v>
      </c>
      <c r="D4" s="197" t="s">
        <v>184</v>
      </c>
      <c r="E4" s="203">
        <v>1628</v>
      </c>
      <c r="F4" s="203"/>
      <c r="G4" s="204">
        <f>E4*F4</f>
        <v>0</v>
      </c>
      <c r="H4" s="444"/>
      <c r="I4" s="101"/>
    </row>
    <row r="5" spans="1:9" s="386" customFormat="1" ht="12.75">
      <c r="A5" s="90"/>
      <c r="B5" s="401"/>
      <c r="C5" s="416"/>
      <c r="D5" s="197"/>
      <c r="E5" s="203"/>
      <c r="F5" s="203"/>
      <c r="G5" s="204"/>
      <c r="H5" s="203"/>
      <c r="I5" s="101"/>
    </row>
    <row r="6" spans="1:10" s="88" customFormat="1" ht="72" customHeight="1">
      <c r="A6" s="90">
        <v>2</v>
      </c>
      <c r="B6" s="401"/>
      <c r="C6" s="237" t="s">
        <v>771</v>
      </c>
      <c r="D6" s="197" t="s">
        <v>14</v>
      </c>
      <c r="E6" s="203">
        <v>20</v>
      </c>
      <c r="F6" s="203"/>
      <c r="G6" s="204">
        <f>F6*E6</f>
        <v>0</v>
      </c>
      <c r="H6" s="231"/>
      <c r="I6" s="101"/>
      <c r="J6" s="386"/>
    </row>
    <row r="7" spans="1:10" s="88" customFormat="1" ht="12.75" customHeight="1">
      <c r="A7" s="90"/>
      <c r="B7" s="401"/>
      <c r="C7" s="237"/>
      <c r="D7" s="197"/>
      <c r="E7" s="203"/>
      <c r="F7" s="203"/>
      <c r="G7" s="204"/>
      <c r="H7" s="203"/>
      <c r="I7" s="101"/>
      <c r="J7" s="386"/>
    </row>
    <row r="8" spans="1:9" s="386" customFormat="1" ht="51">
      <c r="A8" s="90">
        <v>3</v>
      </c>
      <c r="B8" s="401"/>
      <c r="C8" s="237" t="s">
        <v>774</v>
      </c>
      <c r="D8" s="197" t="s">
        <v>11</v>
      </c>
      <c r="E8" s="203">
        <v>500</v>
      </c>
      <c r="F8" s="203"/>
      <c r="G8" s="204">
        <f>E8*F8</f>
        <v>0</v>
      </c>
      <c r="H8" s="445"/>
      <c r="I8" s="101"/>
    </row>
    <row r="9" spans="1:9" s="386" customFormat="1" ht="25.5">
      <c r="A9" s="90">
        <v>4</v>
      </c>
      <c r="B9" s="197"/>
      <c r="C9" s="237" t="s">
        <v>772</v>
      </c>
      <c r="D9" s="197" t="s">
        <v>15</v>
      </c>
      <c r="E9" s="415">
        <v>438</v>
      </c>
      <c r="F9" s="203"/>
      <c r="G9" s="204">
        <f>F9*E9</f>
        <v>0</v>
      </c>
      <c r="H9" s="231"/>
      <c r="I9" s="101"/>
    </row>
    <row r="10" spans="1:13" s="387" customFormat="1" ht="38.25">
      <c r="A10" s="90">
        <v>5</v>
      </c>
      <c r="B10" s="72"/>
      <c r="C10" s="196" t="s">
        <v>773</v>
      </c>
      <c r="D10" s="197" t="s">
        <v>8</v>
      </c>
      <c r="E10" s="203">
        <v>1</v>
      </c>
      <c r="F10" s="203"/>
      <c r="G10" s="204">
        <f>F10*E10</f>
        <v>0</v>
      </c>
      <c r="H10" s="231"/>
      <c r="I10" s="101"/>
      <c r="J10" s="386"/>
      <c r="M10" s="388"/>
    </row>
    <row r="11" spans="1:9" s="386" customFormat="1" ht="12.75">
      <c r="A11" s="90"/>
      <c r="B11" s="72"/>
      <c r="C11" s="181"/>
      <c r="D11" s="197"/>
      <c r="E11" s="203"/>
      <c r="F11" s="203"/>
      <c r="G11" s="204"/>
      <c r="H11" s="203"/>
      <c r="I11" s="101"/>
    </row>
    <row r="12" spans="1:9" s="386" customFormat="1" ht="15">
      <c r="A12" s="90"/>
      <c r="B12" s="72"/>
      <c r="C12" s="421" t="s">
        <v>45</v>
      </c>
      <c r="D12" s="422"/>
      <c r="E12" s="422"/>
      <c r="F12" s="422"/>
      <c r="G12" s="424">
        <f>SUM(G4:G10)</f>
        <v>0</v>
      </c>
      <c r="H12" s="203"/>
      <c r="I12" s="101"/>
    </row>
    <row r="13" spans="1:9" s="386" customFormat="1" ht="15">
      <c r="A13" s="90"/>
      <c r="B13" s="72"/>
      <c r="C13" s="423" t="s">
        <v>775</v>
      </c>
      <c r="D13" s="418"/>
      <c r="E13" s="418"/>
      <c r="F13" s="418"/>
      <c r="G13" s="420">
        <f>G12*0.4</f>
        <v>0</v>
      </c>
      <c r="H13" s="203"/>
      <c r="I13" s="101"/>
    </row>
    <row r="14" spans="1:11" s="155" customFormat="1" ht="34.5" customHeight="1" thickBot="1">
      <c r="A14" s="139"/>
      <c r="B14" s="140"/>
      <c r="C14" s="425" t="s">
        <v>776</v>
      </c>
      <c r="D14" s="426"/>
      <c r="E14" s="427"/>
      <c r="F14" s="428"/>
      <c r="G14" s="419">
        <f>G12+G13</f>
        <v>0</v>
      </c>
      <c r="H14" s="203"/>
      <c r="I14" s="101"/>
      <c r="J14" s="207"/>
      <c r="K14" s="39"/>
    </row>
    <row r="15" spans="1:10" s="386" customFormat="1" ht="12.75">
      <c r="A15" s="72"/>
      <c r="B15" s="72"/>
      <c r="D15" s="197"/>
      <c r="E15" s="389"/>
      <c r="F15" s="389"/>
      <c r="G15" s="389"/>
      <c r="H15" s="203"/>
      <c r="I15" s="101"/>
      <c r="J15" s="203"/>
    </row>
    <row r="16" spans="1:10" s="386" customFormat="1" ht="12.75">
      <c r="A16" s="72"/>
      <c r="B16" s="72"/>
      <c r="D16" s="197"/>
      <c r="E16" s="389"/>
      <c r="F16" s="389"/>
      <c r="G16" s="389"/>
      <c r="H16" s="101"/>
      <c r="I16" s="101"/>
      <c r="J16" s="205"/>
    </row>
    <row r="17" spans="1:9" s="386" customFormat="1" ht="12.75">
      <c r="A17" s="72"/>
      <c r="B17" s="72"/>
      <c r="D17" s="197"/>
      <c r="E17" s="389"/>
      <c r="F17" s="389"/>
      <c r="G17" s="389"/>
      <c r="H17" s="203"/>
      <c r="I17" s="101"/>
    </row>
    <row r="18" spans="1:9" s="386" customFormat="1" ht="12.75">
      <c r="A18" s="72"/>
      <c r="B18" s="72"/>
      <c r="D18" s="197"/>
      <c r="E18" s="389"/>
      <c r="F18" s="389"/>
      <c r="G18" s="389"/>
      <c r="H18" s="203"/>
      <c r="I18" s="101"/>
    </row>
    <row r="19" spans="1:9" s="386" customFormat="1" ht="12.75">
      <c r="A19" s="72"/>
      <c r="B19" s="72"/>
      <c r="D19" s="197"/>
      <c r="E19" s="389"/>
      <c r="F19" s="389"/>
      <c r="G19" s="389"/>
      <c r="H19" s="203"/>
      <c r="I19" s="101"/>
    </row>
    <row r="20" spans="1:10" s="386" customFormat="1" ht="12.75">
      <c r="A20" s="72"/>
      <c r="B20" s="72"/>
      <c r="D20" s="197"/>
      <c r="E20" s="389"/>
      <c r="F20" s="389"/>
      <c r="G20" s="389"/>
      <c r="H20" s="203"/>
      <c r="I20" s="101"/>
      <c r="J20" s="205"/>
    </row>
    <row r="21" spans="1:10" s="386" customFormat="1" ht="12.75">
      <c r="A21" s="72"/>
      <c r="B21" s="72"/>
      <c r="D21" s="197"/>
      <c r="E21" s="389"/>
      <c r="F21" s="389"/>
      <c r="G21" s="389"/>
      <c r="H21" s="203"/>
      <c r="I21" s="101"/>
      <c r="J21" s="203"/>
    </row>
    <row r="22" spans="1:10" s="386" customFormat="1" ht="12.75">
      <c r="A22" s="72"/>
      <c r="B22" s="72"/>
      <c r="D22" s="197"/>
      <c r="E22" s="389"/>
      <c r="F22" s="389"/>
      <c r="G22" s="389"/>
      <c r="H22" s="203"/>
      <c r="I22" s="101"/>
      <c r="J22" s="237"/>
    </row>
    <row r="23" spans="1:10" s="386" customFormat="1" ht="12.75">
      <c r="A23" s="72"/>
      <c r="B23" s="72"/>
      <c r="D23" s="197"/>
      <c r="E23" s="389"/>
      <c r="F23" s="389"/>
      <c r="G23" s="389"/>
      <c r="H23" s="203"/>
      <c r="I23" s="101"/>
      <c r="J23" s="203"/>
    </row>
    <row r="24" spans="1:10" s="386" customFormat="1" ht="12.75">
      <c r="A24" s="72"/>
      <c r="B24" s="72"/>
      <c r="D24" s="197"/>
      <c r="E24" s="389"/>
      <c r="F24" s="389"/>
      <c r="G24" s="389"/>
      <c r="H24" s="203"/>
      <c r="I24" s="101"/>
      <c r="J24" s="237"/>
    </row>
    <row r="25" spans="1:10" s="386" customFormat="1" ht="12.75">
      <c r="A25" s="72"/>
      <c r="B25" s="72"/>
      <c r="D25" s="197"/>
      <c r="E25" s="389"/>
      <c r="F25" s="389"/>
      <c r="G25" s="389"/>
      <c r="H25" s="203"/>
      <c r="I25" s="101"/>
      <c r="J25" s="203"/>
    </row>
    <row r="26" spans="1:10" s="386" customFormat="1" ht="12.75">
      <c r="A26" s="72"/>
      <c r="B26" s="72"/>
      <c r="D26" s="197"/>
      <c r="E26" s="389"/>
      <c r="F26" s="389"/>
      <c r="G26" s="389"/>
      <c r="H26" s="203"/>
      <c r="I26" s="101"/>
      <c r="J26" s="203"/>
    </row>
    <row r="27" spans="1:10" s="386" customFormat="1" ht="12.75">
      <c r="A27" s="72"/>
      <c r="B27" s="72"/>
      <c r="D27" s="197"/>
      <c r="E27" s="389"/>
      <c r="F27" s="389"/>
      <c r="G27" s="389"/>
      <c r="H27" s="203"/>
      <c r="I27" s="101"/>
      <c r="J27" s="237"/>
    </row>
    <row r="28" spans="1:10" s="386" customFormat="1" ht="12.75">
      <c r="A28" s="72"/>
      <c r="B28" s="72"/>
      <c r="D28" s="197"/>
      <c r="E28" s="389"/>
      <c r="F28" s="389"/>
      <c r="G28" s="389"/>
      <c r="H28" s="203"/>
      <c r="I28" s="101"/>
      <c r="J28" s="237"/>
    </row>
    <row r="29" spans="1:10" s="386" customFormat="1" ht="12.75">
      <c r="A29" s="72"/>
      <c r="B29" s="72"/>
      <c r="D29" s="197"/>
      <c r="E29" s="389"/>
      <c r="F29" s="389"/>
      <c r="G29" s="389"/>
      <c r="H29" s="203"/>
      <c r="I29" s="101"/>
      <c r="J29" s="203"/>
    </row>
    <row r="30" spans="1:10" s="386" customFormat="1" ht="12.75">
      <c r="A30" s="72"/>
      <c r="B30" s="72"/>
      <c r="D30" s="197"/>
      <c r="E30" s="389"/>
      <c r="F30" s="389"/>
      <c r="G30" s="389"/>
      <c r="H30" s="203"/>
      <c r="I30" s="101"/>
      <c r="J30" s="203"/>
    </row>
    <row r="31" spans="1:10" s="386" customFormat="1" ht="12.75">
      <c r="A31" s="72"/>
      <c r="B31" s="72"/>
      <c r="D31" s="197"/>
      <c r="E31" s="389"/>
      <c r="F31" s="389"/>
      <c r="G31" s="389"/>
      <c r="H31" s="203"/>
      <c r="I31" s="101"/>
      <c r="J31" s="203"/>
    </row>
    <row r="32" spans="1:10" s="386" customFormat="1" ht="12.75">
      <c r="A32" s="72"/>
      <c r="B32" s="72"/>
      <c r="D32" s="197"/>
      <c r="E32" s="389"/>
      <c r="F32" s="389"/>
      <c r="G32" s="389"/>
      <c r="H32" s="203"/>
      <c r="I32" s="101"/>
      <c r="J32" s="203"/>
    </row>
    <row r="33" spans="1:10" s="386" customFormat="1" ht="12.75">
      <c r="A33" s="72"/>
      <c r="B33" s="72"/>
      <c r="D33" s="197"/>
      <c r="E33" s="389"/>
      <c r="F33" s="389"/>
      <c r="G33" s="389"/>
      <c r="H33" s="203"/>
      <c r="I33" s="101"/>
      <c r="J33" s="203"/>
    </row>
    <row r="34" spans="1:10" s="386" customFormat="1" ht="12.75">
      <c r="A34" s="72"/>
      <c r="B34" s="72"/>
      <c r="D34" s="197"/>
      <c r="E34" s="389"/>
      <c r="F34" s="389"/>
      <c r="G34" s="389"/>
      <c r="H34" s="203"/>
      <c r="I34" s="101"/>
      <c r="J34" s="203"/>
    </row>
    <row r="35" spans="1:10" s="386" customFormat="1" ht="12.75">
      <c r="A35" s="72"/>
      <c r="B35" s="72"/>
      <c r="D35" s="197"/>
      <c r="E35" s="389"/>
      <c r="F35" s="389"/>
      <c r="G35" s="389"/>
      <c r="H35" s="203"/>
      <c r="I35" s="101"/>
      <c r="J35" s="203"/>
    </row>
    <row r="36" spans="1:10" s="386" customFormat="1" ht="12.75">
      <c r="A36" s="72"/>
      <c r="B36" s="72"/>
      <c r="D36" s="197"/>
      <c r="E36" s="389"/>
      <c r="F36" s="389"/>
      <c r="G36" s="389"/>
      <c r="H36" s="203"/>
      <c r="I36" s="101"/>
      <c r="J36" s="203"/>
    </row>
    <row r="37" spans="1:10" s="386" customFormat="1" ht="12.75">
      <c r="A37" s="72"/>
      <c r="B37" s="72"/>
      <c r="D37" s="197"/>
      <c r="E37" s="389"/>
      <c r="F37" s="389"/>
      <c r="G37" s="389"/>
      <c r="H37" s="101"/>
      <c r="I37" s="101"/>
      <c r="J37" s="203"/>
    </row>
    <row r="38" spans="1:10" s="386" customFormat="1" ht="12.75">
      <c r="A38" s="72"/>
      <c r="B38" s="72"/>
      <c r="D38" s="197"/>
      <c r="E38" s="389"/>
      <c r="F38" s="389"/>
      <c r="G38" s="389"/>
      <c r="H38" s="101"/>
      <c r="I38" s="101"/>
      <c r="J38" s="205"/>
    </row>
    <row r="39" spans="1:10" s="386" customFormat="1" ht="15.75">
      <c r="A39" s="72"/>
      <c r="B39" s="72"/>
      <c r="D39" s="197"/>
      <c r="E39" s="389"/>
      <c r="F39" s="389"/>
      <c r="G39" s="389"/>
      <c r="H39" s="322"/>
      <c r="I39" s="101"/>
      <c r="J39" s="203"/>
    </row>
    <row r="40" spans="1:10" s="386" customFormat="1" ht="12.75">
      <c r="A40" s="72"/>
      <c r="B40" s="72"/>
      <c r="D40" s="197"/>
      <c r="E40" s="389"/>
      <c r="F40" s="389"/>
      <c r="G40" s="389"/>
      <c r="H40" s="240"/>
      <c r="I40" s="101"/>
      <c r="J40" s="240"/>
    </row>
    <row r="41" spans="1:10" s="386" customFormat="1" ht="12.75">
      <c r="A41" s="72"/>
      <c r="B41" s="72"/>
      <c r="D41" s="197"/>
      <c r="E41" s="389"/>
      <c r="F41" s="389"/>
      <c r="G41" s="389"/>
      <c r="H41" s="240"/>
      <c r="I41" s="101"/>
      <c r="J41" s="240"/>
    </row>
    <row r="42" spans="1:10" s="386" customFormat="1" ht="12.75">
      <c r="A42" s="72"/>
      <c r="B42" s="72"/>
      <c r="D42" s="197"/>
      <c r="E42" s="389"/>
      <c r="F42" s="389"/>
      <c r="G42" s="389"/>
      <c r="H42" s="240"/>
      <c r="I42" s="101"/>
      <c r="J42" s="240"/>
    </row>
    <row r="43" spans="1:10" s="386" customFormat="1" ht="12.75">
      <c r="A43" s="72"/>
      <c r="B43" s="72"/>
      <c r="D43" s="197"/>
      <c r="E43" s="389"/>
      <c r="F43" s="389"/>
      <c r="G43" s="389"/>
      <c r="H43" s="240"/>
      <c r="I43" s="101"/>
      <c r="J43" s="240"/>
    </row>
    <row r="44" spans="1:10" s="386" customFormat="1" ht="12.75">
      <c r="A44" s="72"/>
      <c r="B44" s="72"/>
      <c r="D44" s="197"/>
      <c r="E44" s="389"/>
      <c r="F44" s="389"/>
      <c r="G44" s="389"/>
      <c r="H44" s="240"/>
      <c r="I44" s="101"/>
      <c r="J44" s="240"/>
    </row>
    <row r="45" spans="1:10" s="386" customFormat="1" ht="12.75">
      <c r="A45" s="72"/>
      <c r="B45" s="72"/>
      <c r="D45" s="197"/>
      <c r="E45" s="389"/>
      <c r="F45" s="389"/>
      <c r="G45" s="389"/>
      <c r="H45" s="240"/>
      <c r="I45" s="101"/>
      <c r="J45" s="240"/>
    </row>
    <row r="46" spans="1:10" s="386" customFormat="1" ht="12.75">
      <c r="A46" s="72"/>
      <c r="B46" s="72"/>
      <c r="D46" s="197"/>
      <c r="E46" s="389"/>
      <c r="F46" s="389"/>
      <c r="G46" s="389"/>
      <c r="H46" s="240"/>
      <c r="I46" s="101"/>
      <c r="J46" s="240"/>
    </row>
    <row r="47" spans="1:10" s="386" customFormat="1" ht="12.75">
      <c r="A47" s="72"/>
      <c r="B47" s="72"/>
      <c r="D47" s="197"/>
      <c r="E47" s="389"/>
      <c r="F47" s="389"/>
      <c r="G47" s="389"/>
      <c r="H47" s="240"/>
      <c r="I47" s="101"/>
      <c r="J47" s="240"/>
    </row>
    <row r="48" spans="1:10" s="386" customFormat="1" ht="12.75">
      <c r="A48" s="72"/>
      <c r="B48" s="72"/>
      <c r="D48" s="197"/>
      <c r="E48" s="389"/>
      <c r="F48" s="389"/>
      <c r="G48" s="389"/>
      <c r="H48" s="240"/>
      <c r="I48" s="101"/>
      <c r="J48" s="240"/>
    </row>
    <row r="49" spans="1:10" s="386" customFormat="1" ht="12.75">
      <c r="A49" s="72"/>
      <c r="B49" s="72"/>
      <c r="D49" s="197"/>
      <c r="E49" s="389"/>
      <c r="F49" s="389"/>
      <c r="G49" s="389"/>
      <c r="H49" s="240"/>
      <c r="I49" s="101"/>
      <c r="J49" s="240"/>
    </row>
    <row r="50" spans="1:10" s="386" customFormat="1" ht="12.75">
      <c r="A50" s="72"/>
      <c r="B50" s="72"/>
      <c r="D50" s="197"/>
      <c r="E50" s="389"/>
      <c r="F50" s="389"/>
      <c r="G50" s="389"/>
      <c r="H50" s="240"/>
      <c r="I50" s="101"/>
      <c r="J50" s="240"/>
    </row>
    <row r="51" spans="1:10" s="386" customFormat="1" ht="12.75">
      <c r="A51" s="72"/>
      <c r="B51" s="72"/>
      <c r="D51" s="197"/>
      <c r="E51" s="389"/>
      <c r="F51" s="389"/>
      <c r="G51" s="389"/>
      <c r="H51" s="240"/>
      <c r="I51" s="101"/>
      <c r="J51" s="240"/>
    </row>
    <row r="52" spans="1:10" s="386" customFormat="1" ht="12.75">
      <c r="A52" s="72"/>
      <c r="B52" s="72"/>
      <c r="D52" s="197"/>
      <c r="E52" s="389"/>
      <c r="F52" s="389"/>
      <c r="G52" s="389"/>
      <c r="H52" s="240"/>
      <c r="I52" s="101"/>
      <c r="J52" s="240"/>
    </row>
    <row r="53" spans="1:10" s="386" customFormat="1" ht="12.75">
      <c r="A53" s="72"/>
      <c r="B53" s="72"/>
      <c r="D53" s="197"/>
      <c r="E53" s="389"/>
      <c r="F53" s="389"/>
      <c r="G53" s="389"/>
      <c r="H53" s="240"/>
      <c r="I53" s="101"/>
      <c r="J53" s="240"/>
    </row>
    <row r="54" spans="1:10" s="386" customFormat="1" ht="12.75">
      <c r="A54" s="72"/>
      <c r="B54" s="72"/>
      <c r="D54" s="197"/>
      <c r="E54" s="389"/>
      <c r="F54" s="389"/>
      <c r="G54" s="389"/>
      <c r="H54" s="240"/>
      <c r="I54" s="101"/>
      <c r="J54" s="240"/>
    </row>
    <row r="55" spans="9:10" ht="12.75">
      <c r="I55" s="101"/>
      <c r="J55" s="240"/>
    </row>
    <row r="56" spans="9:10" ht="12.75">
      <c r="I56" s="101"/>
      <c r="J56" s="240"/>
    </row>
    <row r="57" spans="9:10" ht="12.75">
      <c r="I57" s="101"/>
      <c r="J57" s="240"/>
    </row>
    <row r="58" spans="9:10" ht="12.75">
      <c r="I58" s="101"/>
      <c r="J58" s="240"/>
    </row>
    <row r="59" spans="9:10" ht="12.75">
      <c r="I59" s="101"/>
      <c r="J59" s="240"/>
    </row>
    <row r="60" spans="9:10" ht="12.75">
      <c r="I60" s="101"/>
      <c r="J60" s="240"/>
    </row>
    <row r="61" spans="9:10" ht="12.75">
      <c r="I61" s="101"/>
      <c r="J61" s="240"/>
    </row>
    <row r="62" spans="9:10" ht="12.75">
      <c r="I62" s="101"/>
      <c r="J62" s="240"/>
    </row>
    <row r="63" spans="9:10" ht="12.75">
      <c r="I63" s="101"/>
      <c r="J63" s="240"/>
    </row>
    <row r="64" spans="9:10" ht="12.75">
      <c r="I64" s="101"/>
      <c r="J64" s="240"/>
    </row>
    <row r="65" spans="9:10" ht="12.75">
      <c r="I65" s="101"/>
      <c r="J65" s="240"/>
    </row>
    <row r="66" spans="9:10" ht="12.75">
      <c r="I66" s="101"/>
      <c r="J66" s="240"/>
    </row>
    <row r="67" spans="9:10" ht="12.75">
      <c r="I67" s="101"/>
      <c r="J67" s="240"/>
    </row>
    <row r="68" spans="9:10" ht="12.75">
      <c r="I68" s="101"/>
      <c r="J68" s="240"/>
    </row>
    <row r="69" spans="9:10" ht="12.75">
      <c r="I69" s="101"/>
      <c r="J69" s="240"/>
    </row>
    <row r="70" spans="9:10" ht="12.75">
      <c r="I70" s="101"/>
      <c r="J70" s="240"/>
    </row>
    <row r="71" spans="9:10" ht="12.75">
      <c r="I71" s="101"/>
      <c r="J71" s="240"/>
    </row>
    <row r="72" spans="9:10" ht="12.75">
      <c r="I72" s="101"/>
      <c r="J72" s="240"/>
    </row>
    <row r="73" spans="9:10" ht="12.75">
      <c r="I73" s="101"/>
      <c r="J73" s="240"/>
    </row>
    <row r="74" spans="9:10" ht="12.75">
      <c r="I74" s="101"/>
      <c r="J74" s="240"/>
    </row>
    <row r="75" spans="9:10" ht="12.75">
      <c r="I75" s="101"/>
      <c r="J75" s="240"/>
    </row>
    <row r="76" spans="9:10" ht="12.75">
      <c r="I76" s="101"/>
      <c r="J76" s="240"/>
    </row>
    <row r="77" spans="9:10" ht="12.75">
      <c r="I77" s="101"/>
      <c r="J77" s="240"/>
    </row>
    <row r="78" spans="9:10" ht="12.75">
      <c r="I78" s="101"/>
      <c r="J78" s="240"/>
    </row>
    <row r="79" spans="9:10" ht="12.75">
      <c r="I79" s="101"/>
      <c r="J79" s="240"/>
    </row>
    <row r="80" spans="9:10" ht="12.75">
      <c r="I80" s="101"/>
      <c r="J80" s="240"/>
    </row>
    <row r="81" spans="9:10" ht="12.75">
      <c r="I81" s="101"/>
      <c r="J81" s="240"/>
    </row>
    <row r="82" ht="12.75">
      <c r="I82" s="101">
        <f aca="true" t="shared" si="0" ref="I82:I107">J82*1.4</f>
        <v>0</v>
      </c>
    </row>
    <row r="83" ht="12.75">
      <c r="I83" s="101">
        <f t="shared" si="0"/>
        <v>0</v>
      </c>
    </row>
    <row r="84" ht="12.75">
      <c r="I84" s="101">
        <f t="shared" si="0"/>
        <v>0</v>
      </c>
    </row>
    <row r="85" ht="12.75">
      <c r="I85" s="101">
        <f t="shared" si="0"/>
        <v>0</v>
      </c>
    </row>
    <row r="86" ht="12.75">
      <c r="I86" s="101">
        <f t="shared" si="0"/>
        <v>0</v>
      </c>
    </row>
    <row r="87" ht="12.75">
      <c r="I87" s="101">
        <f t="shared" si="0"/>
        <v>0</v>
      </c>
    </row>
    <row r="88" ht="12.75">
      <c r="I88" s="101">
        <f t="shared" si="0"/>
        <v>0</v>
      </c>
    </row>
    <row r="89" ht="12.75">
      <c r="I89" s="101">
        <f t="shared" si="0"/>
        <v>0</v>
      </c>
    </row>
    <row r="90" ht="12.75">
      <c r="I90" s="101">
        <f t="shared" si="0"/>
        <v>0</v>
      </c>
    </row>
    <row r="91" ht="12.75">
      <c r="I91" s="101">
        <f t="shared" si="0"/>
        <v>0</v>
      </c>
    </row>
    <row r="92" ht="12.75">
      <c r="I92" s="101">
        <f t="shared" si="0"/>
        <v>0</v>
      </c>
    </row>
    <row r="93" ht="12.75">
      <c r="I93" s="101">
        <f t="shared" si="0"/>
        <v>0</v>
      </c>
    </row>
    <row r="94" ht="12.75">
      <c r="I94" s="101">
        <f t="shared" si="0"/>
        <v>0</v>
      </c>
    </row>
    <row r="95" ht="12.75">
      <c r="I95" s="101">
        <f t="shared" si="0"/>
        <v>0</v>
      </c>
    </row>
    <row r="96" ht="12.75">
      <c r="I96" s="101">
        <f t="shared" si="0"/>
        <v>0</v>
      </c>
    </row>
    <row r="97" ht="12.75">
      <c r="I97" s="101">
        <f t="shared" si="0"/>
        <v>0</v>
      </c>
    </row>
    <row r="98" ht="12.75">
      <c r="I98" s="101">
        <f t="shared" si="0"/>
        <v>0</v>
      </c>
    </row>
    <row r="99" ht="12.75">
      <c r="I99" s="101">
        <f t="shared" si="0"/>
        <v>0</v>
      </c>
    </row>
    <row r="100" ht="12.75">
      <c r="I100" s="101">
        <f t="shared" si="0"/>
        <v>0</v>
      </c>
    </row>
    <row r="101" ht="12.75">
      <c r="I101" s="101">
        <f t="shared" si="0"/>
        <v>0</v>
      </c>
    </row>
    <row r="102" ht="12.75">
      <c r="I102" s="101">
        <f t="shared" si="0"/>
        <v>0</v>
      </c>
    </row>
    <row r="103" ht="12.75">
      <c r="I103" s="101">
        <f t="shared" si="0"/>
        <v>0</v>
      </c>
    </row>
    <row r="104" ht="12.75">
      <c r="I104" s="101">
        <f t="shared" si="0"/>
        <v>0</v>
      </c>
    </row>
    <row r="105" ht="12.75">
      <c r="I105" s="101">
        <f t="shared" si="0"/>
        <v>0</v>
      </c>
    </row>
    <row r="106" ht="12.75">
      <c r="I106" s="101">
        <f t="shared" si="0"/>
        <v>0</v>
      </c>
    </row>
    <row r="107" ht="12.75">
      <c r="I107" s="101">
        <f t="shared" si="0"/>
        <v>0</v>
      </c>
    </row>
  </sheetData>
  <sheetProtection/>
  <printOptions gridLines="1" horizontalCentered="1"/>
  <pageMargins left="0.5118110236220472" right="0.4330708661417323" top="1.7322834645669292" bottom="0.4330708661417323" header="0.9055118110236221" footer="0"/>
  <pageSetup horizontalDpi="300" verticalDpi="300" orientation="landscape" paperSize="9" r:id="rId1"/>
  <headerFooter alignWithMargins="0">
    <oddHeader>&amp;L&amp;11SECRETARIA DO MEIO AMBIENTE
FUNDAÇÃO FLORESTAL
&amp;C&amp;11ESTAÇÃO ECOLÓGICA DE JURÉIA-ITATINS
Núcleo Arpoador
Centro de Educação Ambiental&amp;R&amp;11Planilha Orçamentária
Paisagismo
data base= Outubro/2012</oddHeader>
    <oddFooter>&amp;RPágina &amp;P / &amp;N</oddFooter>
  </headerFooter>
</worksheet>
</file>

<file path=xl/worksheets/sheet2.xml><?xml version="1.0" encoding="utf-8"?>
<worksheet xmlns="http://schemas.openxmlformats.org/spreadsheetml/2006/main" xmlns:r="http://schemas.openxmlformats.org/officeDocument/2006/relationships">
  <sheetPr codeName="Plan7"/>
  <dimension ref="A1:M60"/>
  <sheetViews>
    <sheetView showZeros="0" view="pageBreakPreview" zoomScaleSheetLayoutView="100" workbookViewId="0" topLeftCell="A49">
      <selection activeCell="F6" sqref="F6"/>
    </sheetView>
  </sheetViews>
  <sheetFormatPr defaultColWidth="9.140625" defaultRowHeight="12.75"/>
  <cols>
    <col min="1" max="1" width="5.7109375" style="22" customWidth="1"/>
    <col min="2" max="2" width="8.7109375" style="22" customWidth="1"/>
    <col min="3" max="3" width="72.7109375" style="29" customWidth="1"/>
    <col min="4" max="4" width="7.57421875" style="22" customWidth="1"/>
    <col min="5" max="5" width="10.7109375" style="33" customWidth="1"/>
    <col min="6" max="6" width="11.7109375" style="33" customWidth="1"/>
    <col min="7" max="8" width="15.7109375" style="33" customWidth="1"/>
    <col min="9" max="16384" width="9.140625" style="77" customWidth="1"/>
  </cols>
  <sheetData>
    <row r="1" spans="1:8" s="22" customFormat="1" ht="26.25" thickBot="1">
      <c r="A1" s="95" t="s">
        <v>2</v>
      </c>
      <c r="B1" s="434" t="s">
        <v>3</v>
      </c>
      <c r="C1" s="443" t="s">
        <v>64</v>
      </c>
      <c r="D1" s="96" t="s">
        <v>4</v>
      </c>
      <c r="E1" s="98" t="s">
        <v>5</v>
      </c>
      <c r="F1" s="98" t="s">
        <v>28</v>
      </c>
      <c r="G1" s="99" t="s">
        <v>55</v>
      </c>
      <c r="H1" s="238"/>
    </row>
    <row r="2" spans="1:8" s="58" customFormat="1" ht="12.75">
      <c r="A2" s="90"/>
      <c r="B2" s="72"/>
      <c r="C2" s="53"/>
      <c r="D2" s="73"/>
      <c r="E2" s="74"/>
      <c r="F2" s="87"/>
      <c r="G2" s="89"/>
      <c r="H2" s="74"/>
    </row>
    <row r="3" spans="1:8" ht="12.75">
      <c r="A3" s="90">
        <v>1</v>
      </c>
      <c r="B3" s="72"/>
      <c r="C3" s="100" t="s">
        <v>161</v>
      </c>
      <c r="D3" s="72"/>
      <c r="E3" s="101"/>
      <c r="F3" s="396"/>
      <c r="G3" s="115"/>
      <c r="H3" s="101"/>
    </row>
    <row r="4" spans="1:8" ht="12.75">
      <c r="A4" s="90"/>
      <c r="B4" s="72"/>
      <c r="C4" s="100"/>
      <c r="D4" s="72"/>
      <c r="E4" s="101"/>
      <c r="F4" s="396"/>
      <c r="G4" s="204">
        <f>E4*F4</f>
        <v>0</v>
      </c>
      <c r="H4" s="238"/>
    </row>
    <row r="5" spans="1:13" s="92" customFormat="1" ht="12.75">
      <c r="A5" s="90"/>
      <c r="B5" s="72" t="s">
        <v>6</v>
      </c>
      <c r="C5" s="196" t="s">
        <v>564</v>
      </c>
      <c r="D5" s="197" t="s">
        <v>9</v>
      </c>
      <c r="E5" s="203">
        <v>15.36</v>
      </c>
      <c r="F5" s="429"/>
      <c r="G5" s="204">
        <f>E5*F5</f>
        <v>0</v>
      </c>
      <c r="H5" s="438"/>
      <c r="I5" s="94"/>
      <c r="J5" s="94"/>
      <c r="K5" s="94"/>
      <c r="L5" s="94"/>
      <c r="M5" s="94"/>
    </row>
    <row r="6" spans="1:13" s="58" customFormat="1" ht="12.75">
      <c r="A6" s="90"/>
      <c r="B6" s="72"/>
      <c r="C6" s="53"/>
      <c r="D6" s="197"/>
      <c r="E6" s="203"/>
      <c r="F6" s="203"/>
      <c r="G6" s="204"/>
      <c r="H6" s="203"/>
      <c r="I6" s="88"/>
      <c r="J6" s="88"/>
      <c r="K6" s="88"/>
      <c r="L6" s="88"/>
      <c r="M6" s="88"/>
    </row>
    <row r="7" spans="1:13" s="58" customFormat="1" ht="25.5">
      <c r="A7" s="90"/>
      <c r="B7" s="72" t="s">
        <v>38</v>
      </c>
      <c r="C7" s="196" t="s">
        <v>744</v>
      </c>
      <c r="D7" s="197" t="s">
        <v>9</v>
      </c>
      <c r="E7" s="203">
        <v>997</v>
      </c>
      <c r="F7" s="429"/>
      <c r="G7" s="204">
        <f aca="true" t="shared" si="0" ref="G7:G52">E7*F7</f>
        <v>0</v>
      </c>
      <c r="H7" s="438"/>
      <c r="I7" s="88"/>
      <c r="J7" s="93"/>
      <c r="K7" s="93"/>
      <c r="L7" s="93"/>
      <c r="M7" s="88"/>
    </row>
    <row r="8" spans="1:13" s="58" customFormat="1" ht="12.75">
      <c r="A8" s="90"/>
      <c r="B8" s="72"/>
      <c r="C8" s="53"/>
      <c r="D8" s="197"/>
      <c r="E8" s="203"/>
      <c r="F8" s="203"/>
      <c r="G8" s="204"/>
      <c r="H8" s="203"/>
      <c r="I8" s="88"/>
      <c r="J8" s="88"/>
      <c r="K8" s="88"/>
      <c r="L8" s="88"/>
      <c r="M8" s="88"/>
    </row>
    <row r="9" spans="1:13" s="58" customFormat="1" ht="12.75">
      <c r="A9" s="90"/>
      <c r="B9" s="72" t="s">
        <v>36</v>
      </c>
      <c r="C9" s="91" t="s">
        <v>176</v>
      </c>
      <c r="D9" s="197" t="s">
        <v>9</v>
      </c>
      <c r="E9" s="203">
        <v>60</v>
      </c>
      <c r="F9" s="497"/>
      <c r="G9" s="204">
        <f t="shared" si="0"/>
        <v>0</v>
      </c>
      <c r="H9" s="438"/>
      <c r="I9" s="88"/>
      <c r="J9" s="88"/>
      <c r="K9" s="88"/>
      <c r="L9" s="88"/>
      <c r="M9" s="88"/>
    </row>
    <row r="10" spans="1:13" s="58" customFormat="1" ht="12.75">
      <c r="A10" s="90"/>
      <c r="B10" s="72"/>
      <c r="C10" s="53"/>
      <c r="D10" s="197"/>
      <c r="E10" s="203"/>
      <c r="F10" s="203"/>
      <c r="G10" s="204"/>
      <c r="H10" s="203"/>
      <c r="I10" s="88"/>
      <c r="J10" s="88"/>
      <c r="K10" s="88"/>
      <c r="L10" s="88"/>
      <c r="M10" s="88"/>
    </row>
    <row r="11" spans="1:8" s="26" customFormat="1" ht="12.75">
      <c r="A11" s="75"/>
      <c r="B11" s="72" t="s">
        <v>162</v>
      </c>
      <c r="C11" s="53" t="s">
        <v>56</v>
      </c>
      <c r="D11" s="197" t="s">
        <v>8</v>
      </c>
      <c r="E11" s="203">
        <v>1</v>
      </c>
      <c r="F11" s="203"/>
      <c r="G11" s="204">
        <f t="shared" si="0"/>
        <v>0</v>
      </c>
      <c r="H11" s="231"/>
    </row>
    <row r="12" spans="1:8" s="26" customFormat="1" ht="12.75">
      <c r="A12" s="75"/>
      <c r="B12" s="72"/>
      <c r="C12" s="53"/>
      <c r="D12" s="197"/>
      <c r="E12" s="203"/>
      <c r="F12" s="203"/>
      <c r="G12" s="204"/>
      <c r="H12" s="203"/>
    </row>
    <row r="13" spans="1:8" s="26" customFormat="1" ht="12.75">
      <c r="A13" s="75"/>
      <c r="B13" s="72" t="s">
        <v>173</v>
      </c>
      <c r="C13" s="53" t="s">
        <v>57</v>
      </c>
      <c r="D13" s="197" t="s">
        <v>8</v>
      </c>
      <c r="E13" s="203">
        <v>1</v>
      </c>
      <c r="F13" s="203"/>
      <c r="G13" s="204">
        <f t="shared" si="0"/>
        <v>0</v>
      </c>
      <c r="H13" s="231"/>
    </row>
    <row r="14" spans="1:8" s="26" customFormat="1" ht="12.75">
      <c r="A14" s="75"/>
      <c r="B14" s="72"/>
      <c r="C14" s="53"/>
      <c r="D14" s="197"/>
      <c r="E14" s="203"/>
      <c r="F14" s="203"/>
      <c r="G14" s="204"/>
      <c r="H14" s="203"/>
    </row>
    <row r="15" spans="1:8" s="58" customFormat="1" ht="12.75">
      <c r="A15" s="90"/>
      <c r="B15" s="72" t="s">
        <v>174</v>
      </c>
      <c r="C15" s="91" t="s">
        <v>177</v>
      </c>
      <c r="D15" s="197" t="s">
        <v>9</v>
      </c>
      <c r="E15" s="203">
        <v>481</v>
      </c>
      <c r="F15" s="429"/>
      <c r="G15" s="204">
        <f t="shared" si="0"/>
        <v>0</v>
      </c>
      <c r="H15" s="440"/>
    </row>
    <row r="16" spans="1:8" s="58" customFormat="1" ht="12.75">
      <c r="A16" s="90"/>
      <c r="B16" s="72"/>
      <c r="C16" s="53"/>
      <c r="D16" s="197"/>
      <c r="E16" s="203"/>
      <c r="F16" s="203"/>
      <c r="G16" s="204"/>
      <c r="H16" s="231"/>
    </row>
    <row r="17" spans="1:8" s="58" customFormat="1" ht="12.75">
      <c r="A17" s="90"/>
      <c r="B17" s="72" t="s">
        <v>175</v>
      </c>
      <c r="C17" s="91" t="s">
        <v>565</v>
      </c>
      <c r="D17" s="197" t="s">
        <v>11</v>
      </c>
      <c r="E17" s="203">
        <v>100</v>
      </c>
      <c r="F17" s="429"/>
      <c r="G17" s="204">
        <f t="shared" si="0"/>
        <v>0</v>
      </c>
      <c r="H17" s="440"/>
    </row>
    <row r="18" spans="1:8" s="58" customFormat="1" ht="12.75">
      <c r="A18" s="90"/>
      <c r="B18" s="72"/>
      <c r="C18" s="53"/>
      <c r="D18" s="197"/>
      <c r="E18" s="203"/>
      <c r="F18" s="203"/>
      <c r="G18" s="204"/>
      <c r="H18" s="231"/>
    </row>
    <row r="19" spans="1:8" s="58" customFormat="1" ht="12.75">
      <c r="A19" s="90"/>
      <c r="B19" s="72" t="s">
        <v>169</v>
      </c>
      <c r="C19" s="91" t="s">
        <v>298</v>
      </c>
      <c r="D19" s="197" t="s">
        <v>11</v>
      </c>
      <c r="E19" s="203">
        <v>100</v>
      </c>
      <c r="F19" s="430"/>
      <c r="G19" s="204">
        <f t="shared" si="0"/>
        <v>0</v>
      </c>
      <c r="H19" s="440"/>
    </row>
    <row r="20" spans="1:8" s="58" customFormat="1" ht="12.75">
      <c r="A20" s="90"/>
      <c r="B20" s="72"/>
      <c r="C20" s="53"/>
      <c r="D20" s="197"/>
      <c r="E20" s="203"/>
      <c r="F20" s="203"/>
      <c r="G20" s="204"/>
      <c r="H20" s="203"/>
    </row>
    <row r="21" spans="1:10" s="55" customFormat="1" ht="12.75">
      <c r="A21" s="116"/>
      <c r="B21" s="102"/>
      <c r="C21" s="494" t="s">
        <v>170</v>
      </c>
      <c r="D21" s="198"/>
      <c r="E21" s="431"/>
      <c r="F21" s="431"/>
      <c r="G21" s="115">
        <f>SUM(G5:G19)</f>
        <v>0</v>
      </c>
      <c r="H21" s="104"/>
      <c r="I21" s="83"/>
      <c r="J21" s="83"/>
    </row>
    <row r="22" spans="1:8" s="58" customFormat="1" ht="12.75">
      <c r="A22" s="90"/>
      <c r="B22" s="72"/>
      <c r="C22" s="105"/>
      <c r="D22" s="197"/>
      <c r="E22" s="203"/>
      <c r="F22" s="203"/>
      <c r="G22" s="204">
        <f t="shared" si="0"/>
        <v>0</v>
      </c>
      <c r="H22" s="203"/>
    </row>
    <row r="23" spans="1:8" ht="12.75">
      <c r="A23" s="90">
        <v>2</v>
      </c>
      <c r="B23" s="72"/>
      <c r="C23" s="100" t="s">
        <v>566</v>
      </c>
      <c r="D23" s="72"/>
      <c r="E23" s="101"/>
      <c r="F23" s="396"/>
      <c r="G23" s="204">
        <f t="shared" si="0"/>
        <v>0</v>
      </c>
      <c r="H23" s="101"/>
    </row>
    <row r="24" spans="1:8" ht="12.75">
      <c r="A24" s="90"/>
      <c r="B24" s="72"/>
      <c r="C24" s="100"/>
      <c r="D24" s="72"/>
      <c r="E24" s="101"/>
      <c r="F24" s="396"/>
      <c r="G24" s="204">
        <f t="shared" si="0"/>
        <v>0</v>
      </c>
      <c r="H24" s="101"/>
    </row>
    <row r="25" spans="1:13" s="92" customFormat="1" ht="38.25">
      <c r="A25" s="90"/>
      <c r="B25" s="72" t="s">
        <v>30</v>
      </c>
      <c r="C25" s="196" t="s">
        <v>569</v>
      </c>
      <c r="D25" s="197" t="s">
        <v>567</v>
      </c>
      <c r="E25" s="203">
        <v>360</v>
      </c>
      <c r="F25" s="237"/>
      <c r="G25" s="204">
        <f t="shared" si="0"/>
        <v>0</v>
      </c>
      <c r="H25" s="231"/>
      <c r="I25" s="94"/>
      <c r="J25" s="94"/>
      <c r="K25" s="94"/>
      <c r="L25" s="94"/>
      <c r="M25" s="94"/>
    </row>
    <row r="26" spans="1:13" s="58" customFormat="1" ht="12.75">
      <c r="A26" s="90"/>
      <c r="B26" s="72"/>
      <c r="C26" s="53"/>
      <c r="D26" s="197"/>
      <c r="E26" s="203"/>
      <c r="F26" s="203"/>
      <c r="G26" s="204"/>
      <c r="H26" s="231"/>
      <c r="I26" s="88"/>
      <c r="J26" s="88"/>
      <c r="K26" s="88"/>
      <c r="L26" s="88"/>
      <c r="M26" s="88"/>
    </row>
    <row r="27" spans="1:13" s="58" customFormat="1" ht="12.75">
      <c r="A27" s="90">
        <v>0</v>
      </c>
      <c r="B27" s="72" t="s">
        <v>31</v>
      </c>
      <c r="C27" s="196" t="s">
        <v>568</v>
      </c>
      <c r="D27" s="197" t="s">
        <v>567</v>
      </c>
      <c r="E27" s="203">
        <v>360</v>
      </c>
      <c r="F27" s="203"/>
      <c r="G27" s="204">
        <f t="shared" si="0"/>
        <v>0</v>
      </c>
      <c r="H27" s="231"/>
      <c r="I27" s="94"/>
      <c r="J27" s="93"/>
      <c r="K27" s="93"/>
      <c r="L27" s="93"/>
      <c r="M27" s="88"/>
    </row>
    <row r="28" spans="1:13" s="58" customFormat="1" ht="12.75">
      <c r="A28" s="90"/>
      <c r="B28" s="72"/>
      <c r="C28" s="53"/>
      <c r="D28" s="197"/>
      <c r="E28" s="203"/>
      <c r="F28" s="203"/>
      <c r="G28" s="204"/>
      <c r="H28" s="231"/>
      <c r="I28" s="88"/>
      <c r="J28" s="88"/>
      <c r="K28" s="88"/>
      <c r="L28" s="88"/>
      <c r="M28" s="88"/>
    </row>
    <row r="29" spans="1:9" s="58" customFormat="1" ht="12.75">
      <c r="A29" s="90"/>
      <c r="B29" s="72" t="s">
        <v>32</v>
      </c>
      <c r="C29" s="196" t="s">
        <v>570</v>
      </c>
      <c r="D29" s="197" t="s">
        <v>567</v>
      </c>
      <c r="E29" s="203">
        <v>360</v>
      </c>
      <c r="F29" s="203"/>
      <c r="G29" s="204">
        <f t="shared" si="0"/>
        <v>0</v>
      </c>
      <c r="H29" s="231"/>
      <c r="I29" s="94"/>
    </row>
    <row r="30" spans="1:8" s="58" customFormat="1" ht="12.75">
      <c r="A30" s="90"/>
      <c r="B30" s="72"/>
      <c r="C30" s="53"/>
      <c r="D30" s="197"/>
      <c r="E30" s="203"/>
      <c r="F30" s="203"/>
      <c r="G30" s="204"/>
      <c r="H30" s="203"/>
    </row>
    <row r="31" spans="1:10" s="55" customFormat="1" ht="12.75">
      <c r="A31" s="116"/>
      <c r="B31" s="102"/>
      <c r="C31" s="494" t="s">
        <v>171</v>
      </c>
      <c r="D31" s="198"/>
      <c r="E31" s="431"/>
      <c r="F31" s="431"/>
      <c r="G31" s="115">
        <f>SUM(G25:G29)</f>
        <v>0</v>
      </c>
      <c r="H31" s="104"/>
      <c r="I31" s="83"/>
      <c r="J31" s="83"/>
    </row>
    <row r="32" spans="1:10" s="55" customFormat="1" ht="12.75">
      <c r="A32" s="116"/>
      <c r="B32" s="102"/>
      <c r="C32" s="494"/>
      <c r="D32" s="198"/>
      <c r="E32" s="431"/>
      <c r="F32" s="431"/>
      <c r="G32" s="204">
        <f t="shared" si="0"/>
        <v>0</v>
      </c>
      <c r="H32" s="104"/>
      <c r="I32" s="83"/>
      <c r="J32" s="83"/>
    </row>
    <row r="33" spans="1:8" ht="12.75">
      <c r="A33" s="90">
        <v>3</v>
      </c>
      <c r="B33" s="72"/>
      <c r="C33" s="468" t="s">
        <v>163</v>
      </c>
      <c r="D33" s="72"/>
      <c r="E33" s="101"/>
      <c r="F33" s="101"/>
      <c r="G33" s="204">
        <f t="shared" si="0"/>
        <v>0</v>
      </c>
      <c r="H33" s="203"/>
    </row>
    <row r="34" spans="1:8" ht="12.75">
      <c r="A34" s="90"/>
      <c r="B34" s="72"/>
      <c r="C34" s="468"/>
      <c r="D34" s="72"/>
      <c r="E34" s="101"/>
      <c r="F34" s="101"/>
      <c r="G34" s="204">
        <f t="shared" si="0"/>
        <v>0</v>
      </c>
      <c r="H34" s="203"/>
    </row>
    <row r="35" spans="1:11" s="58" customFormat="1" ht="25.5">
      <c r="A35" s="90"/>
      <c r="B35" s="72" t="s">
        <v>10</v>
      </c>
      <c r="C35" s="196" t="s">
        <v>172</v>
      </c>
      <c r="D35" s="197" t="s">
        <v>15</v>
      </c>
      <c r="E35" s="203">
        <v>75</v>
      </c>
      <c r="F35" s="430"/>
      <c r="G35" s="204">
        <f t="shared" si="0"/>
        <v>0</v>
      </c>
      <c r="H35" s="439"/>
      <c r="K35" s="78"/>
    </row>
    <row r="36" spans="1:11" s="58" customFormat="1" ht="12.75">
      <c r="A36" s="90"/>
      <c r="B36" s="72"/>
      <c r="C36" s="196"/>
      <c r="D36" s="197"/>
      <c r="E36" s="203"/>
      <c r="F36" s="203"/>
      <c r="G36" s="204"/>
      <c r="H36" s="203"/>
      <c r="K36" s="78"/>
    </row>
    <row r="37" spans="1:10" s="55" customFormat="1" ht="12.75">
      <c r="A37" s="116"/>
      <c r="B37" s="102"/>
      <c r="C37" s="494" t="s">
        <v>178</v>
      </c>
      <c r="D37" s="198"/>
      <c r="E37" s="431"/>
      <c r="F37" s="431"/>
      <c r="G37" s="115">
        <f>SUM(G35:G35)</f>
        <v>0</v>
      </c>
      <c r="H37" s="104"/>
      <c r="I37" s="83"/>
      <c r="J37" s="83"/>
    </row>
    <row r="38" spans="1:8" s="84" customFormat="1" ht="12.75">
      <c r="A38" s="117"/>
      <c r="B38" s="107"/>
      <c r="C38" s="487"/>
      <c r="D38" s="432"/>
      <c r="E38" s="397"/>
      <c r="F38" s="397"/>
      <c r="G38" s="204">
        <f t="shared" si="0"/>
        <v>0</v>
      </c>
      <c r="H38" s="203"/>
    </row>
    <row r="39" spans="1:8" ht="12.75">
      <c r="A39" s="90">
        <v>4</v>
      </c>
      <c r="B39" s="72"/>
      <c r="C39" s="468" t="s">
        <v>179</v>
      </c>
      <c r="D39" s="72"/>
      <c r="E39" s="101"/>
      <c r="F39" s="101"/>
      <c r="G39" s="204">
        <f t="shared" si="0"/>
        <v>0</v>
      </c>
      <c r="H39" s="203"/>
    </row>
    <row r="40" spans="1:8" ht="12.75">
      <c r="A40" s="90"/>
      <c r="B40" s="72"/>
      <c r="C40" s="468"/>
      <c r="D40" s="72"/>
      <c r="E40" s="101"/>
      <c r="F40" s="101"/>
      <c r="G40" s="204">
        <f t="shared" si="0"/>
        <v>0</v>
      </c>
      <c r="H40" s="203"/>
    </row>
    <row r="41" spans="1:8" s="114" customFormat="1" ht="38.25">
      <c r="A41" s="112"/>
      <c r="B41" s="113"/>
      <c r="C41" s="236" t="s">
        <v>572</v>
      </c>
      <c r="D41" s="236"/>
      <c r="E41" s="399"/>
      <c r="F41" s="414"/>
      <c r="G41" s="204">
        <f t="shared" si="0"/>
        <v>0</v>
      </c>
      <c r="H41" s="414"/>
    </row>
    <row r="42" spans="1:8" s="92" customFormat="1" ht="12.75">
      <c r="A42" s="90"/>
      <c r="B42" s="72"/>
      <c r="C42" s="196"/>
      <c r="D42" s="197"/>
      <c r="E42" s="203"/>
      <c r="F42" s="203"/>
      <c r="G42" s="204">
        <f t="shared" si="0"/>
        <v>0</v>
      </c>
      <c r="H42" s="203"/>
    </row>
    <row r="43" spans="1:9" s="111" customFormat="1" ht="12.75" customHeight="1">
      <c r="A43" s="109"/>
      <c r="B43" s="72" t="s">
        <v>58</v>
      </c>
      <c r="C43" s="237" t="s">
        <v>571</v>
      </c>
      <c r="D43" s="197" t="s">
        <v>15</v>
      </c>
      <c r="E43" s="398">
        <v>100</v>
      </c>
      <c r="F43" s="429"/>
      <c r="G43" s="204">
        <f t="shared" si="0"/>
        <v>0</v>
      </c>
      <c r="H43" s="440"/>
      <c r="I43" s="92"/>
    </row>
    <row r="44" spans="1:9" s="111" customFormat="1" ht="12.75">
      <c r="A44" s="109"/>
      <c r="B44" s="72"/>
      <c r="C44" s="237"/>
      <c r="D44" s="197"/>
      <c r="E44" s="398"/>
      <c r="F44" s="398"/>
      <c r="G44" s="204"/>
      <c r="H44" s="203"/>
      <c r="I44" s="92"/>
    </row>
    <row r="45" spans="1:9" s="111" customFormat="1" ht="24.75" customHeight="1">
      <c r="A45" s="109"/>
      <c r="B45" s="72" t="s">
        <v>68</v>
      </c>
      <c r="C45" s="196" t="s">
        <v>573</v>
      </c>
      <c r="D45" s="197" t="s">
        <v>15</v>
      </c>
      <c r="E45" s="398">
        <v>50</v>
      </c>
      <c r="F45" s="429"/>
      <c r="G45" s="204">
        <f t="shared" si="0"/>
        <v>0</v>
      </c>
      <c r="H45" s="440"/>
      <c r="I45" s="92"/>
    </row>
    <row r="46" spans="1:11" s="58" customFormat="1" ht="12.75">
      <c r="A46" s="90"/>
      <c r="B46" s="72"/>
      <c r="C46" s="196"/>
      <c r="D46" s="197"/>
      <c r="E46" s="203"/>
      <c r="F46" s="203"/>
      <c r="G46" s="204"/>
      <c r="H46" s="203"/>
      <c r="K46" s="78"/>
    </row>
    <row r="47" spans="1:9" s="111" customFormat="1" ht="12.75" customHeight="1">
      <c r="A47" s="109"/>
      <c r="B47" s="72" t="s">
        <v>78</v>
      </c>
      <c r="C47" s="237" t="s">
        <v>180</v>
      </c>
      <c r="D47" s="197" t="s">
        <v>15</v>
      </c>
      <c r="E47" s="398">
        <v>70</v>
      </c>
      <c r="F47" s="398"/>
      <c r="G47" s="204">
        <f t="shared" si="0"/>
        <v>0</v>
      </c>
      <c r="H47" s="231"/>
      <c r="I47" s="92"/>
    </row>
    <row r="48" spans="1:9" s="111" customFormat="1" ht="12.75">
      <c r="A48" s="109"/>
      <c r="B48" s="72"/>
      <c r="C48" s="237"/>
      <c r="D48" s="197"/>
      <c r="E48" s="398"/>
      <c r="F48" s="398"/>
      <c r="G48" s="204"/>
      <c r="H48" s="203"/>
      <c r="I48" s="92"/>
    </row>
    <row r="49" spans="1:9" s="111" customFormat="1" ht="12.75">
      <c r="A49" s="109"/>
      <c r="B49" s="72" t="s">
        <v>79</v>
      </c>
      <c r="C49" s="237" t="s">
        <v>181</v>
      </c>
      <c r="D49" s="197" t="s">
        <v>15</v>
      </c>
      <c r="E49" s="398">
        <v>70</v>
      </c>
      <c r="F49" s="429"/>
      <c r="G49" s="204">
        <f t="shared" si="0"/>
        <v>0</v>
      </c>
      <c r="H49" s="440"/>
      <c r="I49" s="92"/>
    </row>
    <row r="50" spans="1:9" s="111" customFormat="1" ht="12.75">
      <c r="A50" s="109"/>
      <c r="B50" s="72"/>
      <c r="C50" s="237"/>
      <c r="D50" s="73"/>
      <c r="E50" s="110"/>
      <c r="F50" s="110"/>
      <c r="G50" s="204"/>
      <c r="H50" s="203"/>
      <c r="I50" s="92"/>
    </row>
    <row r="51" spans="1:10" s="55" customFormat="1" ht="12.75">
      <c r="A51" s="116"/>
      <c r="B51" s="102"/>
      <c r="C51" s="494" t="s">
        <v>574</v>
      </c>
      <c r="D51" s="103"/>
      <c r="E51" s="79"/>
      <c r="F51" s="79">
        <v>0</v>
      </c>
      <c r="G51" s="115">
        <f>SUM(G43:G49)</f>
        <v>0</v>
      </c>
      <c r="H51" s="104"/>
      <c r="I51" s="83"/>
      <c r="J51" s="83"/>
    </row>
    <row r="52" spans="1:10" s="55" customFormat="1" ht="12.75">
      <c r="A52" s="116"/>
      <c r="B52" s="102"/>
      <c r="C52" s="494"/>
      <c r="D52" s="103"/>
      <c r="E52" s="79"/>
      <c r="F52" s="79"/>
      <c r="G52" s="115">
        <f t="shared" si="0"/>
        <v>0</v>
      </c>
      <c r="H52" s="104"/>
      <c r="I52" s="83"/>
      <c r="J52" s="83"/>
    </row>
    <row r="53" spans="1:10" s="55" customFormat="1" ht="15">
      <c r="A53" s="116"/>
      <c r="B53" s="102"/>
      <c r="C53" s="421" t="s">
        <v>45</v>
      </c>
      <c r="D53" s="422"/>
      <c r="E53" s="422"/>
      <c r="F53" s="422"/>
      <c r="G53" s="424">
        <f>SUM(G21+G31+G37+G51)</f>
        <v>0</v>
      </c>
      <c r="H53" s="104"/>
      <c r="I53" s="83"/>
      <c r="J53" s="83"/>
    </row>
    <row r="54" spans="1:10" s="55" customFormat="1" ht="15">
      <c r="A54" s="116"/>
      <c r="B54" s="102"/>
      <c r="C54" s="423" t="s">
        <v>775</v>
      </c>
      <c r="D54" s="418"/>
      <c r="E54" s="418"/>
      <c r="F54" s="418"/>
      <c r="G54" s="420">
        <f>G53*0.4</f>
        <v>0</v>
      </c>
      <c r="H54" s="104"/>
      <c r="I54" s="83"/>
      <c r="J54" s="83"/>
    </row>
    <row r="55" spans="1:8" ht="34.5" customHeight="1" thickBot="1">
      <c r="A55" s="118"/>
      <c r="B55" s="119"/>
      <c r="C55" s="425" t="s">
        <v>776</v>
      </c>
      <c r="D55" s="426"/>
      <c r="E55" s="427"/>
      <c r="F55" s="428"/>
      <c r="G55" s="525">
        <f>G53+G54</f>
        <v>0</v>
      </c>
      <c r="H55" s="82"/>
    </row>
    <row r="56" ht="12">
      <c r="H56" s="240"/>
    </row>
    <row r="57" ht="12">
      <c r="H57" s="240"/>
    </row>
    <row r="58" ht="12">
      <c r="H58" s="240"/>
    </row>
    <row r="59" ht="12">
      <c r="H59" s="240"/>
    </row>
    <row r="60" ht="12">
      <c r="H60" s="240"/>
    </row>
  </sheetData>
  <sheetProtection/>
  <printOptions gridLines="1" horizontalCentered="1"/>
  <pageMargins left="0.5118110236220472" right="0.4330708661417323" top="1.299212598425197" bottom="0.4330708661417323" header="0.5511811023622047" footer="0"/>
  <pageSetup horizontalDpi="300" verticalDpi="300" orientation="landscape" paperSize="9" r:id="rId1"/>
  <headerFooter alignWithMargins="0">
    <oddHeader>&amp;L&amp;11SECRETARIA DO MEIO AMBIENTE
FUNDAÇÃO FLORESTAL&amp;C&amp;11ESTAÇÃO ECOLÓGICA DE JURÉIA-ITATINS
Núcleo Arpoador
Centro de Educação Ambiental&amp;R&amp;11Planilha Orçamentária
Implantação
data base = Outubro/2012</oddHeader>
    <oddFooter>&amp;Rpágina &amp;P / &amp;N</oddFooter>
  </headerFooter>
</worksheet>
</file>

<file path=xl/worksheets/sheet3.xml><?xml version="1.0" encoding="utf-8"?>
<worksheet xmlns="http://schemas.openxmlformats.org/spreadsheetml/2006/main" xmlns:r="http://schemas.openxmlformats.org/officeDocument/2006/relationships">
  <sheetPr codeName="Plan2"/>
  <dimension ref="A1:J57"/>
  <sheetViews>
    <sheetView showZeros="0" view="pageBreakPreview" zoomScaleSheetLayoutView="100" workbookViewId="0" topLeftCell="A1">
      <selection activeCell="H2" sqref="H2:H25"/>
    </sheetView>
  </sheetViews>
  <sheetFormatPr defaultColWidth="11.421875" defaultRowHeight="12.75"/>
  <cols>
    <col min="1" max="1" width="5.7109375" style="31" customWidth="1"/>
    <col min="2" max="2" width="8.7109375" style="31" customWidth="1"/>
    <col min="3" max="3" width="71.8515625" style="30" customWidth="1"/>
    <col min="4" max="4" width="4.7109375" style="31" customWidth="1"/>
    <col min="5" max="5" width="10.7109375" style="62" customWidth="1"/>
    <col min="6" max="6" width="11.7109375" style="36" customWidth="1"/>
    <col min="7" max="8" width="15.7109375" style="36" customWidth="1"/>
    <col min="9" max="10" width="15.7109375" style="33" customWidth="1"/>
    <col min="11" max="16384" width="11.421875" style="39" customWidth="1"/>
  </cols>
  <sheetData>
    <row r="1" spans="1:10" s="37" customFormat="1" ht="26.25" thickBot="1">
      <c r="A1" s="158" t="s">
        <v>2</v>
      </c>
      <c r="B1" s="158" t="s">
        <v>3</v>
      </c>
      <c r="C1" s="443" t="s">
        <v>64</v>
      </c>
      <c r="D1" s="159" t="s">
        <v>4</v>
      </c>
      <c r="E1" s="160" t="s">
        <v>5</v>
      </c>
      <c r="F1" s="241" t="s">
        <v>28</v>
      </c>
      <c r="G1" s="242" t="s">
        <v>29</v>
      </c>
      <c r="H1" s="124"/>
      <c r="I1" s="101"/>
      <c r="J1" s="238"/>
    </row>
    <row r="2" spans="1:10" s="37" customFormat="1" ht="12.75">
      <c r="A2" s="133"/>
      <c r="B2" s="103"/>
      <c r="C2" s="120"/>
      <c r="D2" s="103"/>
      <c r="E2" s="121"/>
      <c r="F2" s="122"/>
      <c r="G2" s="134"/>
      <c r="H2" s="122"/>
      <c r="I2" s="101"/>
      <c r="J2" s="74"/>
    </row>
    <row r="3" spans="1:10" s="38" customFormat="1" ht="12.75">
      <c r="A3" s="116">
        <v>1</v>
      </c>
      <c r="B3" s="102"/>
      <c r="C3" s="123" t="s">
        <v>54</v>
      </c>
      <c r="D3" s="102"/>
      <c r="E3" s="85"/>
      <c r="F3" s="124"/>
      <c r="G3" s="135"/>
      <c r="H3" s="238"/>
      <c r="I3" s="101"/>
      <c r="J3" s="101"/>
    </row>
    <row r="4" spans="1:10" s="37" customFormat="1" ht="14.25">
      <c r="A4" s="133"/>
      <c r="B4" s="103" t="s">
        <v>6</v>
      </c>
      <c r="C4" s="120" t="s">
        <v>352</v>
      </c>
      <c r="D4" s="103" t="s">
        <v>183</v>
      </c>
      <c r="E4" s="122">
        <v>60</v>
      </c>
      <c r="F4" s="433"/>
      <c r="G4" s="136">
        <f aca="true" t="shared" si="0" ref="G4:G27">F4*E4</f>
        <v>0</v>
      </c>
      <c r="H4" s="437"/>
      <c r="I4" s="101"/>
      <c r="J4" s="101"/>
    </row>
    <row r="5" spans="1:10" s="37" customFormat="1" ht="14.25">
      <c r="A5" s="133"/>
      <c r="B5" s="103" t="s">
        <v>38</v>
      </c>
      <c r="C5" s="93" t="s">
        <v>298</v>
      </c>
      <c r="D5" s="103" t="s">
        <v>183</v>
      </c>
      <c r="E5" s="122">
        <v>20</v>
      </c>
      <c r="F5" s="436"/>
      <c r="G5" s="136">
        <f t="shared" si="0"/>
        <v>0</v>
      </c>
      <c r="H5" s="437"/>
      <c r="I5" s="101"/>
      <c r="J5" s="239"/>
    </row>
    <row r="6" spans="1:10" ht="12.75">
      <c r="A6" s="133"/>
      <c r="B6" s="103"/>
      <c r="C6" s="120"/>
      <c r="D6" s="103"/>
      <c r="E6" s="122"/>
      <c r="F6" s="400"/>
      <c r="G6" s="136">
        <f t="shared" si="0"/>
        <v>0</v>
      </c>
      <c r="H6" s="413"/>
      <c r="I6" s="101"/>
      <c r="J6" s="74"/>
    </row>
    <row r="7" spans="1:10" s="40" customFormat="1" ht="12.75">
      <c r="A7" s="137">
        <v>2</v>
      </c>
      <c r="B7" s="226"/>
      <c r="C7" s="127" t="s">
        <v>168</v>
      </c>
      <c r="D7" s="41" t="s">
        <v>7</v>
      </c>
      <c r="E7" s="499"/>
      <c r="F7" s="400"/>
      <c r="G7" s="136">
        <f t="shared" si="0"/>
        <v>0</v>
      </c>
      <c r="H7" s="413"/>
      <c r="I7" s="101"/>
      <c r="J7" s="74"/>
    </row>
    <row r="8" spans="1:10" s="42" customFormat="1" ht="12.75">
      <c r="A8" s="138"/>
      <c r="B8" s="41" t="s">
        <v>30</v>
      </c>
      <c r="C8" s="128" t="s">
        <v>156</v>
      </c>
      <c r="D8" s="41" t="s">
        <v>33</v>
      </c>
      <c r="E8" s="499">
        <v>212</v>
      </c>
      <c r="F8" s="436"/>
      <c r="G8" s="136">
        <f t="shared" si="0"/>
        <v>0</v>
      </c>
      <c r="H8" s="437"/>
      <c r="I8" s="101"/>
      <c r="J8" s="74"/>
    </row>
    <row r="9" spans="1:10" s="42" customFormat="1" ht="12.75">
      <c r="A9" s="138"/>
      <c r="B9" s="41" t="s">
        <v>31</v>
      </c>
      <c r="C9" s="228" t="s">
        <v>87</v>
      </c>
      <c r="D9" s="41" t="s">
        <v>33</v>
      </c>
      <c r="E9" s="499">
        <v>713</v>
      </c>
      <c r="F9" s="433"/>
      <c r="G9" s="136">
        <f t="shared" si="0"/>
        <v>0</v>
      </c>
      <c r="H9" s="437"/>
      <c r="I9" s="101"/>
      <c r="J9" s="74"/>
    </row>
    <row r="10" spans="1:10" s="42" customFormat="1" ht="12.75">
      <c r="A10" s="138"/>
      <c r="B10" s="41" t="s">
        <v>32</v>
      </c>
      <c r="C10" s="128" t="s">
        <v>118</v>
      </c>
      <c r="D10" s="41" t="s">
        <v>33</v>
      </c>
      <c r="E10" s="499">
        <v>282</v>
      </c>
      <c r="F10" s="433"/>
      <c r="G10" s="136">
        <f t="shared" si="0"/>
        <v>0</v>
      </c>
      <c r="H10" s="437"/>
      <c r="I10" s="101"/>
      <c r="J10" s="74"/>
    </row>
    <row r="11" spans="1:10" s="42" customFormat="1" ht="12.75">
      <c r="A11" s="138"/>
      <c r="B11" s="41" t="s">
        <v>186</v>
      </c>
      <c r="C11" s="128" t="s">
        <v>119</v>
      </c>
      <c r="D11" s="41" t="s">
        <v>33</v>
      </c>
      <c r="E11" s="499">
        <v>733</v>
      </c>
      <c r="F11" s="433"/>
      <c r="G11" s="136">
        <f t="shared" si="0"/>
        <v>0</v>
      </c>
      <c r="H11" s="437"/>
      <c r="I11" s="101"/>
      <c r="J11" s="74"/>
    </row>
    <row r="12" spans="1:10" ht="12.75">
      <c r="A12" s="133"/>
      <c r="B12" s="103"/>
      <c r="C12" s="129"/>
      <c r="D12" s="103"/>
      <c r="E12" s="122"/>
      <c r="F12" s="400"/>
      <c r="G12" s="136">
        <f t="shared" si="0"/>
        <v>0</v>
      </c>
      <c r="H12" s="413"/>
      <c r="I12" s="101"/>
      <c r="J12" s="74"/>
    </row>
    <row r="13" spans="1:10" ht="12.75">
      <c r="A13" s="116">
        <v>3</v>
      </c>
      <c r="B13" s="102"/>
      <c r="C13" s="130" t="s">
        <v>34</v>
      </c>
      <c r="D13" s="103"/>
      <c r="E13" s="122"/>
      <c r="F13" s="400"/>
      <c r="G13" s="136">
        <f t="shared" si="0"/>
        <v>0</v>
      </c>
      <c r="H13" s="413"/>
      <c r="I13" s="101"/>
      <c r="J13" s="74"/>
    </row>
    <row r="14" spans="1:10" ht="12.75">
      <c r="A14" s="133"/>
      <c r="B14" s="103" t="s">
        <v>10</v>
      </c>
      <c r="C14" s="93" t="s">
        <v>353</v>
      </c>
      <c r="D14" s="103" t="s">
        <v>11</v>
      </c>
      <c r="E14" s="122">
        <v>45</v>
      </c>
      <c r="F14" s="433"/>
      <c r="G14" s="136">
        <f t="shared" si="0"/>
        <v>0</v>
      </c>
      <c r="H14" s="437"/>
      <c r="I14" s="101"/>
      <c r="J14" s="74"/>
    </row>
    <row r="15" spans="1:10" ht="12.75">
      <c r="A15" s="133"/>
      <c r="B15" s="103" t="s">
        <v>65</v>
      </c>
      <c r="C15" s="93" t="s">
        <v>354</v>
      </c>
      <c r="D15" s="103" t="s">
        <v>11</v>
      </c>
      <c r="E15" s="122">
        <v>45</v>
      </c>
      <c r="F15" s="433"/>
      <c r="G15" s="136">
        <f t="shared" si="0"/>
        <v>0</v>
      </c>
      <c r="H15" s="437"/>
      <c r="I15" s="101"/>
      <c r="J15" s="74"/>
    </row>
    <row r="16" spans="1:10" ht="12.75">
      <c r="A16" s="133"/>
      <c r="B16" s="103"/>
      <c r="C16" s="129"/>
      <c r="D16" s="103"/>
      <c r="E16" s="498"/>
      <c r="F16" s="400"/>
      <c r="G16" s="136">
        <f t="shared" si="0"/>
        <v>0</v>
      </c>
      <c r="H16" s="413"/>
      <c r="I16" s="101"/>
      <c r="J16" s="74"/>
    </row>
    <row r="17" spans="1:10" ht="12.75">
      <c r="A17" s="116">
        <v>4</v>
      </c>
      <c r="B17" s="102"/>
      <c r="C17" s="129" t="s">
        <v>66</v>
      </c>
      <c r="D17" s="103"/>
      <c r="E17" s="498"/>
      <c r="F17" s="400"/>
      <c r="G17" s="136">
        <f t="shared" si="0"/>
        <v>0</v>
      </c>
      <c r="H17" s="413"/>
      <c r="I17" s="101"/>
      <c r="J17" s="74"/>
    </row>
    <row r="18" spans="1:10" ht="14.25">
      <c r="A18" s="133"/>
      <c r="B18" s="103" t="s">
        <v>58</v>
      </c>
      <c r="C18" s="106" t="s">
        <v>88</v>
      </c>
      <c r="D18" s="103" t="s">
        <v>184</v>
      </c>
      <c r="E18" s="500">
        <v>81</v>
      </c>
      <c r="F18" s="436"/>
      <c r="G18" s="136">
        <f t="shared" si="0"/>
        <v>0</v>
      </c>
      <c r="H18" s="437"/>
      <c r="I18" s="101"/>
      <c r="J18" s="74"/>
    </row>
    <row r="19" spans="1:10" ht="12.75">
      <c r="A19" s="133"/>
      <c r="B19" s="103"/>
      <c r="C19" s="129"/>
      <c r="D19" s="103" t="s">
        <v>7</v>
      </c>
      <c r="E19" s="498"/>
      <c r="F19" s="400"/>
      <c r="G19" s="136">
        <f t="shared" si="0"/>
        <v>0</v>
      </c>
      <c r="H19" s="413"/>
      <c r="I19" s="101"/>
      <c r="J19" s="74"/>
    </row>
    <row r="20" spans="1:10" s="43" customFormat="1" ht="12.75">
      <c r="A20" s="116">
        <v>5</v>
      </c>
      <c r="B20" s="102"/>
      <c r="C20" s="129" t="s">
        <v>43</v>
      </c>
      <c r="D20" s="102"/>
      <c r="E20" s="501"/>
      <c r="F20" s="400"/>
      <c r="G20" s="136">
        <f t="shared" si="0"/>
        <v>0</v>
      </c>
      <c r="H20" s="413"/>
      <c r="I20" s="101"/>
      <c r="J20" s="74"/>
    </row>
    <row r="21" spans="1:10" s="222" customFormat="1" ht="25.5">
      <c r="A21" s="148"/>
      <c r="B21" s="73" t="s">
        <v>12</v>
      </c>
      <c r="C21" s="196" t="s">
        <v>546</v>
      </c>
      <c r="D21" s="73" t="s">
        <v>184</v>
      </c>
      <c r="E21" s="500">
        <v>189</v>
      </c>
      <c r="F21" s="203"/>
      <c r="G21" s="89">
        <f t="shared" si="0"/>
        <v>0</v>
      </c>
      <c r="H21" s="231"/>
      <c r="I21" s="101"/>
      <c r="J21" s="104"/>
    </row>
    <row r="22" spans="1:10" ht="12.75">
      <c r="A22" s="133"/>
      <c r="B22" s="103"/>
      <c r="C22" s="106" t="s">
        <v>7</v>
      </c>
      <c r="D22" s="103"/>
      <c r="E22" s="498"/>
      <c r="F22" s="400"/>
      <c r="G22" s="136">
        <f t="shared" si="0"/>
        <v>0</v>
      </c>
      <c r="H22" s="413"/>
      <c r="I22" s="101"/>
      <c r="J22" s="74"/>
    </row>
    <row r="23" spans="1:10" ht="12.75">
      <c r="A23" s="116">
        <v>6</v>
      </c>
      <c r="B23" s="102"/>
      <c r="C23" s="123" t="s">
        <v>35</v>
      </c>
      <c r="D23" s="103"/>
      <c r="E23" s="498"/>
      <c r="F23" s="400"/>
      <c r="G23" s="136">
        <f t="shared" si="0"/>
        <v>0</v>
      </c>
      <c r="H23" s="413"/>
      <c r="I23" s="101"/>
      <c r="J23" s="101"/>
    </row>
    <row r="24" spans="1:10" ht="13.5" customHeight="1">
      <c r="A24" s="133"/>
      <c r="B24" s="103" t="s">
        <v>17</v>
      </c>
      <c r="C24" s="93" t="s">
        <v>355</v>
      </c>
      <c r="D24" s="103" t="s">
        <v>9</v>
      </c>
      <c r="E24" s="122">
        <v>123</v>
      </c>
      <c r="F24" s="433"/>
      <c r="G24" s="136">
        <f t="shared" si="0"/>
        <v>0</v>
      </c>
      <c r="H24" s="437"/>
      <c r="I24" s="101"/>
      <c r="J24" s="101"/>
    </row>
    <row r="25" spans="1:10" ht="12.75">
      <c r="A25" s="133"/>
      <c r="B25" s="103" t="s">
        <v>44</v>
      </c>
      <c r="C25" s="206" t="s">
        <v>356</v>
      </c>
      <c r="D25" s="103" t="s">
        <v>9</v>
      </c>
      <c r="E25" s="122">
        <v>25</v>
      </c>
      <c r="F25" s="433"/>
      <c r="G25" s="136">
        <f t="shared" si="0"/>
        <v>0</v>
      </c>
      <c r="H25" s="437"/>
      <c r="I25" s="101"/>
      <c r="J25" s="74"/>
    </row>
    <row r="26" spans="1:10" ht="12.75">
      <c r="A26" s="133"/>
      <c r="B26" s="103"/>
      <c r="C26" s="120"/>
      <c r="D26" s="103"/>
      <c r="E26" s="125"/>
      <c r="F26" s="126"/>
      <c r="G26" s="136">
        <f t="shared" si="0"/>
        <v>0</v>
      </c>
      <c r="H26" s="413"/>
      <c r="I26" s="101"/>
      <c r="J26" s="74"/>
    </row>
    <row r="27" spans="1:10" ht="14.25">
      <c r="A27" s="133"/>
      <c r="B27" s="103"/>
      <c r="C27" s="120"/>
      <c r="D27" s="103"/>
      <c r="E27" s="125"/>
      <c r="F27" s="126"/>
      <c r="G27" s="136">
        <f t="shared" si="0"/>
        <v>0</v>
      </c>
      <c r="H27" s="435"/>
      <c r="I27" s="101"/>
      <c r="J27" s="74"/>
    </row>
    <row r="28" spans="1:10" ht="15">
      <c r="A28" s="133"/>
      <c r="B28" s="103"/>
      <c r="C28" s="421" t="s">
        <v>45</v>
      </c>
      <c r="D28" s="422"/>
      <c r="E28" s="422"/>
      <c r="F28" s="422"/>
      <c r="G28" s="424">
        <f>SUM(G4:G25)</f>
        <v>0</v>
      </c>
      <c r="H28" s="126"/>
      <c r="I28" s="101"/>
      <c r="J28" s="74"/>
    </row>
    <row r="29" spans="1:10" ht="15">
      <c r="A29" s="133"/>
      <c r="B29" s="103"/>
      <c r="C29" s="423" t="s">
        <v>775</v>
      </c>
      <c r="D29" s="418"/>
      <c r="E29" s="418"/>
      <c r="F29" s="418"/>
      <c r="G29" s="420">
        <f>G28*0.4</f>
        <v>0</v>
      </c>
      <c r="H29" s="126"/>
      <c r="I29" s="101"/>
      <c r="J29" s="74"/>
    </row>
    <row r="30" spans="1:10" ht="34.5" customHeight="1" thickBot="1">
      <c r="A30" s="139"/>
      <c r="B30" s="140"/>
      <c r="C30" s="425" t="s">
        <v>776</v>
      </c>
      <c r="D30" s="426"/>
      <c r="E30" s="427"/>
      <c r="F30" s="428"/>
      <c r="G30" s="525">
        <f>G28+G29</f>
        <v>0</v>
      </c>
      <c r="H30" s="82"/>
      <c r="I30" s="101"/>
      <c r="J30" s="74"/>
    </row>
    <row r="31" spans="3:10" ht="12.75">
      <c r="C31" s="35"/>
      <c r="G31" s="34"/>
      <c r="H31" s="34"/>
      <c r="I31" s="101"/>
      <c r="J31" s="104"/>
    </row>
    <row r="32" spans="3:10" ht="12.75">
      <c r="C32" s="35"/>
      <c r="G32" s="34"/>
      <c r="H32" s="34"/>
      <c r="I32" s="101"/>
      <c r="J32" s="74"/>
    </row>
    <row r="33" spans="3:10" ht="12.75">
      <c r="C33" s="35"/>
      <c r="G33" s="34"/>
      <c r="H33" s="34"/>
      <c r="I33" s="101"/>
      <c r="J33" s="74"/>
    </row>
    <row r="34" spans="3:10" ht="12.75">
      <c r="C34" s="35"/>
      <c r="G34" s="34"/>
      <c r="H34" s="34"/>
      <c r="I34" s="101"/>
      <c r="J34" s="74"/>
    </row>
    <row r="35" spans="9:10" ht="12.75">
      <c r="I35" s="101"/>
      <c r="J35" s="74"/>
    </row>
    <row r="36" spans="9:10" ht="12.75">
      <c r="I36" s="101"/>
      <c r="J36" s="104"/>
    </row>
    <row r="37" spans="9:10" ht="12.75">
      <c r="I37" s="101"/>
      <c r="J37" s="74"/>
    </row>
    <row r="38" spans="9:10" ht="12.75">
      <c r="I38" s="101"/>
      <c r="J38" s="74"/>
    </row>
    <row r="39" spans="9:10" ht="12.75">
      <c r="I39" s="101"/>
      <c r="J39" s="74"/>
    </row>
    <row r="40" spans="9:10" ht="12.75">
      <c r="I40" s="101"/>
      <c r="J40" s="235"/>
    </row>
    <row r="41" spans="9:10" ht="12.75">
      <c r="I41" s="101"/>
      <c r="J41" s="74"/>
    </row>
    <row r="42" spans="9:10" ht="12.75">
      <c r="I42" s="101"/>
      <c r="J42" s="74"/>
    </row>
    <row r="43" spans="9:10" ht="12.75">
      <c r="I43" s="101"/>
      <c r="J43" s="74"/>
    </row>
    <row r="44" spans="9:10" ht="12.75">
      <c r="I44" s="101"/>
      <c r="J44" s="74"/>
    </row>
    <row r="45" spans="9:10" ht="12.75">
      <c r="I45" s="101"/>
      <c r="J45" s="74"/>
    </row>
    <row r="46" spans="9:10" ht="12.75">
      <c r="I46" s="101">
        <f>J46*1.4</f>
        <v>0</v>
      </c>
      <c r="J46" s="74"/>
    </row>
    <row r="47" spans="9:10" ht="12.75">
      <c r="I47" s="101">
        <f>J47*1.4</f>
        <v>0</v>
      </c>
      <c r="J47" s="74"/>
    </row>
    <row r="48" spans="9:10" ht="12.75">
      <c r="I48" s="101">
        <f>J48*1.4</f>
        <v>0</v>
      </c>
      <c r="J48" s="74"/>
    </row>
    <row r="49" spans="9:10" ht="12.75">
      <c r="I49" s="101">
        <f>J49*1.4</f>
        <v>0</v>
      </c>
      <c r="J49" s="74"/>
    </row>
    <row r="50" spans="9:10" ht="12.75">
      <c r="I50" s="101">
        <f>J50*1.4</f>
        <v>0</v>
      </c>
      <c r="J50" s="104"/>
    </row>
    <row r="51" spans="9:10" ht="12.75">
      <c r="I51" s="101">
        <f>J51*1.3</f>
        <v>0</v>
      </c>
      <c r="J51" s="104"/>
    </row>
    <row r="52" spans="9:10" ht="15.75">
      <c r="I52" s="101"/>
      <c r="J52" s="82"/>
    </row>
    <row r="53" spans="9:10" ht="12.75">
      <c r="I53" s="101"/>
      <c r="J53" s="240"/>
    </row>
    <row r="54" spans="9:10" ht="12.75">
      <c r="I54" s="101"/>
      <c r="J54" s="240"/>
    </row>
    <row r="55" spans="9:10" ht="12">
      <c r="I55" s="240"/>
      <c r="J55" s="240"/>
    </row>
    <row r="56" spans="9:10" ht="12">
      <c r="I56" s="240"/>
      <c r="J56" s="240"/>
    </row>
    <row r="57" spans="9:10" ht="12">
      <c r="I57" s="240"/>
      <c r="J57" s="240"/>
    </row>
  </sheetData>
  <sheetProtection/>
  <printOptions gridLines="1" horizontalCentered="1"/>
  <pageMargins left="0.5118110236220472" right="0.4330708661417323" top="1.3779527559055118" bottom="0.4330708661417323" header="0.7086614173228347" footer="0"/>
  <pageSetup horizontalDpi="300" verticalDpi="300" orientation="landscape" paperSize="9" r:id="rId1"/>
  <headerFooter alignWithMargins="0">
    <oddHeader>&amp;L&amp;11SECRETARIA DO MEIO AMBIENTE
FUNDAÇÃO FLORESTAL
&amp;C&amp;11ESTAÇÃO ECOLÓGICA DE JURÉIA-ITATINS
Núcleo Arpoador
Centro de Educação Ambiental&amp;R&amp;11Planilha Orçamentária
Estruturas de Concreto
data base : Outubro/2012
</oddHeader>
    <oddFooter>&amp;Rpágina &amp;P / &amp;N</oddFooter>
  </headerFooter>
</worksheet>
</file>

<file path=xl/worksheets/sheet4.xml><?xml version="1.0" encoding="utf-8"?>
<worksheet xmlns="http://schemas.openxmlformats.org/spreadsheetml/2006/main" xmlns:r="http://schemas.openxmlformats.org/officeDocument/2006/relationships">
  <sheetPr codeName="Plan8"/>
  <dimension ref="A1:L138"/>
  <sheetViews>
    <sheetView showZeros="0" view="pageBreakPreview" zoomScaleSheetLayoutView="100" workbookViewId="0" topLeftCell="B13">
      <selection activeCell="H1" sqref="H1:H16384"/>
    </sheetView>
  </sheetViews>
  <sheetFormatPr defaultColWidth="9.140625" defaultRowHeight="12.75"/>
  <cols>
    <col min="1" max="1" width="5.7109375" style="27" customWidth="1"/>
    <col min="2" max="2" width="8.7109375" style="22" customWidth="1"/>
    <col min="3" max="3" width="72.57421875" style="28" customWidth="1"/>
    <col min="4" max="4" width="4.7109375" style="25" customWidth="1"/>
    <col min="5" max="5" width="10.7109375" style="21" customWidth="1"/>
    <col min="6" max="6" width="11.7109375" style="21" customWidth="1"/>
    <col min="7" max="7" width="16.7109375" style="23" customWidth="1"/>
    <col min="8" max="10" width="15.7109375" style="33" customWidth="1"/>
    <col min="11" max="16384" width="9.140625" style="24" customWidth="1"/>
  </cols>
  <sheetData>
    <row r="1" spans="1:10" s="48" customFormat="1" ht="26.25" customHeight="1" thickBot="1">
      <c r="A1" s="95" t="s">
        <v>2</v>
      </c>
      <c r="B1" s="96" t="s">
        <v>3</v>
      </c>
      <c r="C1" s="97" t="s">
        <v>64</v>
      </c>
      <c r="D1" s="96" t="s">
        <v>4</v>
      </c>
      <c r="E1" s="98" t="s">
        <v>5</v>
      </c>
      <c r="F1" s="98" t="s">
        <v>28</v>
      </c>
      <c r="G1" s="99" t="s">
        <v>55</v>
      </c>
      <c r="H1" s="238"/>
      <c r="I1" s="101"/>
      <c r="J1" s="238"/>
    </row>
    <row r="2" spans="1:10" s="26" customFormat="1" ht="12.75">
      <c r="A2" s="90"/>
      <c r="B2" s="72"/>
      <c r="C2" s="53"/>
      <c r="D2" s="73"/>
      <c r="E2" s="74"/>
      <c r="F2" s="74"/>
      <c r="G2" s="89"/>
      <c r="H2" s="74"/>
      <c r="I2" s="101"/>
      <c r="J2" s="74"/>
    </row>
    <row r="3" spans="1:10" ht="12.75">
      <c r="A3" s="161"/>
      <c r="B3" s="72"/>
      <c r="C3" s="141"/>
      <c r="D3" s="73"/>
      <c r="E3" s="74"/>
      <c r="F3" s="74"/>
      <c r="G3" s="89">
        <f>F3*E3</f>
        <v>0</v>
      </c>
      <c r="H3" s="101"/>
      <c r="I3" s="101"/>
      <c r="J3" s="101"/>
    </row>
    <row r="4" spans="1:10" ht="25.5">
      <c r="A4" s="90">
        <v>1</v>
      </c>
      <c r="B4" s="72"/>
      <c r="C4" s="100" t="s">
        <v>101</v>
      </c>
      <c r="D4" s="73"/>
      <c r="E4" s="74"/>
      <c r="F4" s="74"/>
      <c r="G4" s="89">
        <f aca="true" t="shared" si="0" ref="G4:G67">F4*E4</f>
        <v>0</v>
      </c>
      <c r="H4" s="203"/>
      <c r="I4" s="101"/>
      <c r="J4" s="101"/>
    </row>
    <row r="5" spans="1:10" ht="12.75">
      <c r="A5" s="90"/>
      <c r="B5" s="72"/>
      <c r="C5" s="100"/>
      <c r="D5" s="73"/>
      <c r="E5" s="74"/>
      <c r="F5" s="74"/>
      <c r="G5" s="89">
        <f t="shared" si="0"/>
        <v>0</v>
      </c>
      <c r="H5" s="238"/>
      <c r="I5" s="101"/>
      <c r="J5" s="239"/>
    </row>
    <row r="6" spans="1:10" ht="12.75">
      <c r="A6" s="161"/>
      <c r="B6" s="72" t="s">
        <v>6</v>
      </c>
      <c r="C6" s="145" t="s">
        <v>225</v>
      </c>
      <c r="D6" s="143"/>
      <c r="E6" s="144"/>
      <c r="F6" s="144"/>
      <c r="G6" s="89">
        <f t="shared" si="0"/>
        <v>0</v>
      </c>
      <c r="H6" s="203"/>
      <c r="I6" s="101"/>
      <c r="J6" s="74"/>
    </row>
    <row r="7" spans="1:10" ht="12.75">
      <c r="A7" s="90"/>
      <c r="B7" s="72" t="s">
        <v>185</v>
      </c>
      <c r="C7" s="196" t="s">
        <v>379</v>
      </c>
      <c r="D7" s="73" t="s">
        <v>14</v>
      </c>
      <c r="E7" s="74">
        <v>2</v>
      </c>
      <c r="F7" s="74"/>
      <c r="G7" s="89">
        <f t="shared" si="0"/>
        <v>0</v>
      </c>
      <c r="H7" s="203"/>
      <c r="I7" s="101"/>
      <c r="J7" s="74"/>
    </row>
    <row r="8" spans="1:10" ht="12.75">
      <c r="A8" s="90"/>
      <c r="B8" s="72" t="s">
        <v>241</v>
      </c>
      <c r="C8" s="196" t="s">
        <v>380</v>
      </c>
      <c r="D8" s="73" t="s">
        <v>14</v>
      </c>
      <c r="E8" s="74">
        <v>52</v>
      </c>
      <c r="F8" s="74"/>
      <c r="G8" s="89">
        <f t="shared" si="0"/>
        <v>0</v>
      </c>
      <c r="H8" s="203"/>
      <c r="I8" s="101"/>
      <c r="J8" s="74"/>
    </row>
    <row r="9" spans="1:10" ht="12.75">
      <c r="A9" s="90"/>
      <c r="B9" s="72" t="s">
        <v>311</v>
      </c>
      <c r="C9" s="196" t="s">
        <v>367</v>
      </c>
      <c r="D9" s="73" t="s">
        <v>14</v>
      </c>
      <c r="E9" s="74">
        <v>12</v>
      </c>
      <c r="F9" s="74"/>
      <c r="G9" s="89">
        <f t="shared" si="0"/>
        <v>0</v>
      </c>
      <c r="H9" s="203"/>
      <c r="I9" s="101"/>
      <c r="J9" s="74"/>
    </row>
    <row r="10" spans="1:10" ht="12.75">
      <c r="A10" s="90"/>
      <c r="B10" s="72"/>
      <c r="C10" s="53"/>
      <c r="D10" s="73"/>
      <c r="E10" s="74"/>
      <c r="F10" s="74"/>
      <c r="G10" s="89">
        <f t="shared" si="0"/>
        <v>0</v>
      </c>
      <c r="H10" s="203"/>
      <c r="I10" s="101"/>
      <c r="J10" s="74"/>
    </row>
    <row r="11" spans="1:10" ht="12.75">
      <c r="A11" s="162"/>
      <c r="B11" s="72" t="s">
        <v>38</v>
      </c>
      <c r="C11" s="195" t="s">
        <v>370</v>
      </c>
      <c r="D11" s="143"/>
      <c r="E11" s="144"/>
      <c r="F11" s="144"/>
      <c r="G11" s="89">
        <f t="shared" si="0"/>
        <v>0</v>
      </c>
      <c r="H11" s="203"/>
      <c r="I11" s="101"/>
      <c r="J11" s="74"/>
    </row>
    <row r="12" spans="1:10" ht="12.75">
      <c r="A12" s="162"/>
      <c r="B12" s="72" t="s">
        <v>242</v>
      </c>
      <c r="C12" s="195" t="s">
        <v>368</v>
      </c>
      <c r="D12" s="143" t="s">
        <v>14</v>
      </c>
      <c r="E12" s="144">
        <v>2</v>
      </c>
      <c r="F12" s="144"/>
      <c r="G12" s="89">
        <f t="shared" si="0"/>
        <v>0</v>
      </c>
      <c r="H12" s="203"/>
      <c r="I12" s="101"/>
      <c r="J12" s="74"/>
    </row>
    <row r="13" spans="1:10" ht="12.75">
      <c r="A13" s="162"/>
      <c r="B13" s="72" t="s">
        <v>243</v>
      </c>
      <c r="C13" s="195" t="s">
        <v>417</v>
      </c>
      <c r="D13" s="143" t="s">
        <v>14</v>
      </c>
      <c r="E13" s="144">
        <v>2</v>
      </c>
      <c r="F13" s="144"/>
      <c r="G13" s="89">
        <f t="shared" si="0"/>
        <v>0</v>
      </c>
      <c r="H13" s="203"/>
      <c r="I13" s="101"/>
      <c r="J13" s="74"/>
    </row>
    <row r="14" spans="1:10" ht="12.75">
      <c r="A14" s="162"/>
      <c r="B14" s="72" t="s">
        <v>244</v>
      </c>
      <c r="C14" s="195" t="s">
        <v>418</v>
      </c>
      <c r="D14" s="143" t="s">
        <v>14</v>
      </c>
      <c r="E14" s="144">
        <v>4</v>
      </c>
      <c r="F14" s="144"/>
      <c r="G14" s="89">
        <f t="shared" si="0"/>
        <v>0</v>
      </c>
      <c r="H14" s="203"/>
      <c r="I14" s="101"/>
      <c r="J14" s="74"/>
    </row>
    <row r="15" spans="1:10" ht="12.75">
      <c r="A15" s="162"/>
      <c r="B15" s="72" t="s">
        <v>245</v>
      </c>
      <c r="C15" s="195" t="s">
        <v>369</v>
      </c>
      <c r="D15" s="143" t="s">
        <v>14</v>
      </c>
      <c r="E15" s="144">
        <v>4</v>
      </c>
      <c r="F15" s="144"/>
      <c r="G15" s="89">
        <f t="shared" si="0"/>
        <v>0</v>
      </c>
      <c r="H15" s="203"/>
      <c r="I15" s="101"/>
      <c r="J15" s="74"/>
    </row>
    <row r="16" spans="1:10" ht="12.75">
      <c r="A16" s="162"/>
      <c r="B16" s="72"/>
      <c r="C16" s="145"/>
      <c r="D16" s="143"/>
      <c r="E16" s="144"/>
      <c r="F16" s="144"/>
      <c r="G16" s="89">
        <f t="shared" si="0"/>
        <v>0</v>
      </c>
      <c r="H16" s="203"/>
      <c r="I16" s="101"/>
      <c r="J16" s="74"/>
    </row>
    <row r="17" spans="1:10" ht="12.75">
      <c r="A17" s="162"/>
      <c r="B17" s="72" t="s">
        <v>36</v>
      </c>
      <c r="C17" s="195" t="s">
        <v>371</v>
      </c>
      <c r="D17" s="143"/>
      <c r="E17" s="144"/>
      <c r="F17" s="144"/>
      <c r="G17" s="89">
        <f t="shared" si="0"/>
        <v>0</v>
      </c>
      <c r="H17" s="203"/>
      <c r="I17" s="101"/>
      <c r="J17" s="74"/>
    </row>
    <row r="18" spans="1:10" ht="12.75">
      <c r="A18" s="162"/>
      <c r="B18" s="72" t="s">
        <v>246</v>
      </c>
      <c r="C18" s="195" t="s">
        <v>419</v>
      </c>
      <c r="D18" s="143" t="s">
        <v>14</v>
      </c>
      <c r="E18" s="144">
        <v>8</v>
      </c>
      <c r="F18" s="144"/>
      <c r="G18" s="89">
        <f t="shared" si="0"/>
        <v>0</v>
      </c>
      <c r="H18" s="203"/>
      <c r="I18" s="101"/>
      <c r="J18" s="74"/>
    </row>
    <row r="19" spans="1:10" ht="12.75">
      <c r="A19" s="162"/>
      <c r="B19" s="72" t="s">
        <v>247</v>
      </c>
      <c r="C19" s="145" t="s">
        <v>215</v>
      </c>
      <c r="D19" s="143" t="s">
        <v>14</v>
      </c>
      <c r="E19" s="144">
        <v>8</v>
      </c>
      <c r="F19" s="144"/>
      <c r="G19" s="89">
        <f t="shared" si="0"/>
        <v>0</v>
      </c>
      <c r="H19" s="203"/>
      <c r="I19" s="101"/>
      <c r="J19" s="74"/>
    </row>
    <row r="20" spans="1:10" ht="12.75">
      <c r="A20" s="162"/>
      <c r="B20" s="72" t="s">
        <v>248</v>
      </c>
      <c r="C20" s="195" t="s">
        <v>420</v>
      </c>
      <c r="D20" s="143" t="s">
        <v>14</v>
      </c>
      <c r="E20" s="144">
        <v>16</v>
      </c>
      <c r="F20" s="144"/>
      <c r="G20" s="89">
        <f t="shared" si="0"/>
        <v>0</v>
      </c>
      <c r="H20" s="203"/>
      <c r="I20" s="101"/>
      <c r="J20" s="74"/>
    </row>
    <row r="21" spans="1:10" ht="12.75">
      <c r="A21" s="162"/>
      <c r="B21" s="72" t="s">
        <v>249</v>
      </c>
      <c r="C21" s="145" t="s">
        <v>217</v>
      </c>
      <c r="D21" s="143" t="s">
        <v>14</v>
      </c>
      <c r="E21" s="144">
        <v>16</v>
      </c>
      <c r="F21" s="144"/>
      <c r="G21" s="89">
        <f t="shared" si="0"/>
        <v>0</v>
      </c>
      <c r="H21" s="203"/>
      <c r="I21" s="101"/>
      <c r="J21" s="104"/>
    </row>
    <row r="22" spans="1:10" ht="12.75">
      <c r="A22" s="162"/>
      <c r="B22" s="72"/>
      <c r="C22" s="145"/>
      <c r="D22" s="143"/>
      <c r="E22" s="144"/>
      <c r="F22" s="144"/>
      <c r="G22" s="89">
        <f t="shared" si="0"/>
        <v>0</v>
      </c>
      <c r="H22" s="203"/>
      <c r="I22" s="101"/>
      <c r="J22" s="74"/>
    </row>
    <row r="23" spans="1:10" ht="12.75">
      <c r="A23" s="162"/>
      <c r="B23" s="72" t="s">
        <v>162</v>
      </c>
      <c r="C23" s="195" t="s">
        <v>372</v>
      </c>
      <c r="D23" s="143"/>
      <c r="E23" s="144"/>
      <c r="F23" s="144"/>
      <c r="G23" s="89">
        <f t="shared" si="0"/>
        <v>0</v>
      </c>
      <c r="H23" s="203"/>
      <c r="I23" s="101"/>
      <c r="J23" s="101"/>
    </row>
    <row r="24" spans="1:10" ht="12.75">
      <c r="A24" s="162"/>
      <c r="B24" s="72" t="s">
        <v>250</v>
      </c>
      <c r="C24" s="145" t="s">
        <v>218</v>
      </c>
      <c r="D24" s="143" t="s">
        <v>14</v>
      </c>
      <c r="E24" s="144">
        <v>4</v>
      </c>
      <c r="F24" s="144"/>
      <c r="G24" s="89">
        <f t="shared" si="0"/>
        <v>0</v>
      </c>
      <c r="H24" s="203"/>
      <c r="I24" s="101"/>
      <c r="J24" s="101"/>
    </row>
    <row r="25" spans="1:10" ht="12.75">
      <c r="A25" s="162"/>
      <c r="B25" s="72" t="s">
        <v>251</v>
      </c>
      <c r="C25" s="145" t="s">
        <v>215</v>
      </c>
      <c r="D25" s="143" t="s">
        <v>14</v>
      </c>
      <c r="E25" s="144">
        <v>4</v>
      </c>
      <c r="F25" s="144"/>
      <c r="G25" s="89">
        <f t="shared" si="0"/>
        <v>0</v>
      </c>
      <c r="H25" s="203"/>
      <c r="I25" s="101"/>
      <c r="J25" s="74"/>
    </row>
    <row r="26" spans="1:10" ht="12.75">
      <c r="A26" s="162"/>
      <c r="B26" s="72" t="s">
        <v>252</v>
      </c>
      <c r="C26" s="145" t="s">
        <v>216</v>
      </c>
      <c r="D26" s="143" t="s">
        <v>14</v>
      </c>
      <c r="E26" s="144">
        <v>8</v>
      </c>
      <c r="F26" s="144"/>
      <c r="G26" s="89">
        <f t="shared" si="0"/>
        <v>0</v>
      </c>
      <c r="H26" s="203"/>
      <c r="I26" s="101"/>
      <c r="J26" s="74"/>
    </row>
    <row r="27" spans="1:10" ht="12.75">
      <c r="A27" s="162"/>
      <c r="B27" s="72" t="s">
        <v>253</v>
      </c>
      <c r="C27" s="195" t="s">
        <v>217</v>
      </c>
      <c r="D27" s="143" t="s">
        <v>14</v>
      </c>
      <c r="E27" s="144">
        <v>8</v>
      </c>
      <c r="F27" s="144"/>
      <c r="G27" s="89">
        <f t="shared" si="0"/>
        <v>0</v>
      </c>
      <c r="H27" s="203"/>
      <c r="I27" s="101"/>
      <c r="J27" s="74"/>
    </row>
    <row r="28" spans="1:10" ht="12.75">
      <c r="A28" s="162"/>
      <c r="B28" s="72"/>
      <c r="C28" s="145"/>
      <c r="D28" s="143"/>
      <c r="E28" s="144"/>
      <c r="F28" s="144"/>
      <c r="G28" s="89">
        <f t="shared" si="0"/>
        <v>0</v>
      </c>
      <c r="H28" s="203"/>
      <c r="I28" s="101"/>
      <c r="J28" s="74"/>
    </row>
    <row r="29" spans="1:10" ht="12.75">
      <c r="A29" s="162"/>
      <c r="B29" s="72" t="s">
        <v>173</v>
      </c>
      <c r="C29" s="195" t="s">
        <v>373</v>
      </c>
      <c r="D29" s="143"/>
      <c r="E29" s="144"/>
      <c r="F29" s="144"/>
      <c r="G29" s="89">
        <f t="shared" si="0"/>
        <v>0</v>
      </c>
      <c r="H29" s="101"/>
      <c r="I29" s="101"/>
      <c r="J29" s="104"/>
    </row>
    <row r="30" spans="1:10" ht="12.75">
      <c r="A30" s="162"/>
      <c r="B30" s="72" t="s">
        <v>254</v>
      </c>
      <c r="C30" s="145" t="s">
        <v>218</v>
      </c>
      <c r="D30" s="143" t="s">
        <v>14</v>
      </c>
      <c r="E30" s="144">
        <v>2</v>
      </c>
      <c r="F30" s="144"/>
      <c r="G30" s="89">
        <f t="shared" si="0"/>
        <v>0</v>
      </c>
      <c r="H30" s="203"/>
      <c r="I30" s="101"/>
      <c r="J30" s="104"/>
    </row>
    <row r="31" spans="1:10" ht="12.75">
      <c r="A31" s="162"/>
      <c r="B31" s="72" t="s">
        <v>255</v>
      </c>
      <c r="C31" s="145" t="s">
        <v>215</v>
      </c>
      <c r="D31" s="143" t="s">
        <v>14</v>
      </c>
      <c r="E31" s="144">
        <v>2</v>
      </c>
      <c r="F31" s="144"/>
      <c r="G31" s="89">
        <f t="shared" si="0"/>
        <v>0</v>
      </c>
      <c r="H31" s="203"/>
      <c r="I31" s="101"/>
      <c r="J31" s="74"/>
    </row>
    <row r="32" spans="1:10" ht="12.75">
      <c r="A32" s="162"/>
      <c r="B32" s="72" t="s">
        <v>256</v>
      </c>
      <c r="C32" s="145" t="s">
        <v>216</v>
      </c>
      <c r="D32" s="143" t="s">
        <v>14</v>
      </c>
      <c r="E32" s="144">
        <v>4</v>
      </c>
      <c r="F32" s="144"/>
      <c r="G32" s="89">
        <f t="shared" si="0"/>
        <v>0</v>
      </c>
      <c r="H32" s="203"/>
      <c r="I32" s="101"/>
      <c r="J32" s="74"/>
    </row>
    <row r="33" spans="1:10" ht="12.75">
      <c r="A33" s="162"/>
      <c r="B33" s="72" t="s">
        <v>257</v>
      </c>
      <c r="C33" s="145" t="s">
        <v>217</v>
      </c>
      <c r="D33" s="143" t="s">
        <v>14</v>
      </c>
      <c r="E33" s="144">
        <v>4</v>
      </c>
      <c r="F33" s="144"/>
      <c r="G33" s="89">
        <f t="shared" si="0"/>
        <v>0</v>
      </c>
      <c r="H33" s="203"/>
      <c r="I33" s="101"/>
      <c r="J33" s="74"/>
    </row>
    <row r="34" spans="1:10" ht="12.75">
      <c r="A34" s="162"/>
      <c r="B34" s="72"/>
      <c r="C34" s="145"/>
      <c r="D34" s="143"/>
      <c r="E34" s="144"/>
      <c r="F34" s="144"/>
      <c r="G34" s="89">
        <f t="shared" si="0"/>
        <v>0</v>
      </c>
      <c r="H34" s="203"/>
      <c r="I34" s="101"/>
      <c r="J34" s="74"/>
    </row>
    <row r="35" spans="1:10" ht="12.75">
      <c r="A35" s="162"/>
      <c r="B35" s="72" t="s">
        <v>174</v>
      </c>
      <c r="C35" s="195" t="s">
        <v>421</v>
      </c>
      <c r="D35" s="143"/>
      <c r="E35" s="144"/>
      <c r="F35" s="144"/>
      <c r="G35" s="89">
        <f t="shared" si="0"/>
        <v>0</v>
      </c>
      <c r="H35" s="101"/>
      <c r="I35" s="101"/>
      <c r="J35" s="104"/>
    </row>
    <row r="36" spans="1:10" ht="12.75">
      <c r="A36" s="162"/>
      <c r="B36" s="72" t="s">
        <v>258</v>
      </c>
      <c r="C36" s="145" t="s">
        <v>218</v>
      </c>
      <c r="D36" s="143" t="s">
        <v>14</v>
      </c>
      <c r="E36" s="144">
        <v>2</v>
      </c>
      <c r="F36" s="144"/>
      <c r="G36" s="89">
        <f t="shared" si="0"/>
        <v>0</v>
      </c>
      <c r="H36" s="203"/>
      <c r="I36" s="101"/>
      <c r="J36" s="74"/>
    </row>
    <row r="37" spans="1:10" ht="12.75">
      <c r="A37" s="162"/>
      <c r="B37" s="72" t="s">
        <v>259</v>
      </c>
      <c r="C37" s="145" t="s">
        <v>215</v>
      </c>
      <c r="D37" s="143" t="s">
        <v>14</v>
      </c>
      <c r="E37" s="144">
        <v>2</v>
      </c>
      <c r="F37" s="144"/>
      <c r="G37" s="89">
        <f t="shared" si="0"/>
        <v>0</v>
      </c>
      <c r="H37" s="203"/>
      <c r="I37" s="101"/>
      <c r="J37" s="74"/>
    </row>
    <row r="38" spans="1:10" ht="12.75">
      <c r="A38" s="162"/>
      <c r="B38" s="72" t="s">
        <v>260</v>
      </c>
      <c r="C38" s="145" t="s">
        <v>216</v>
      </c>
      <c r="D38" s="143" t="s">
        <v>14</v>
      </c>
      <c r="E38" s="144">
        <v>4</v>
      </c>
      <c r="F38" s="144"/>
      <c r="G38" s="89">
        <f t="shared" si="0"/>
        <v>0</v>
      </c>
      <c r="H38" s="203"/>
      <c r="I38" s="101"/>
      <c r="J38" s="74"/>
    </row>
    <row r="39" spans="1:10" ht="12.75">
      <c r="A39" s="162"/>
      <c r="B39" s="72" t="s">
        <v>261</v>
      </c>
      <c r="C39" s="145" t="s">
        <v>217</v>
      </c>
      <c r="D39" s="143" t="s">
        <v>14</v>
      </c>
      <c r="E39" s="144">
        <v>4</v>
      </c>
      <c r="F39" s="144"/>
      <c r="G39" s="89">
        <f t="shared" si="0"/>
        <v>0</v>
      </c>
      <c r="H39" s="203"/>
      <c r="I39" s="101"/>
      <c r="J39" s="108"/>
    </row>
    <row r="40" spans="1:10" ht="12.75">
      <c r="A40" s="162"/>
      <c r="B40" s="72"/>
      <c r="C40" s="145"/>
      <c r="D40" s="143"/>
      <c r="E40" s="144"/>
      <c r="F40" s="144"/>
      <c r="G40" s="89">
        <f t="shared" si="0"/>
        <v>0</v>
      </c>
      <c r="H40" s="203"/>
      <c r="I40" s="101"/>
      <c r="J40" s="74"/>
    </row>
    <row r="41" spans="1:10" ht="25.5">
      <c r="A41" s="161"/>
      <c r="B41" s="72" t="s">
        <v>175</v>
      </c>
      <c r="C41" s="142" t="s">
        <v>233</v>
      </c>
      <c r="D41" s="143"/>
      <c r="E41" s="144"/>
      <c r="F41" s="144"/>
      <c r="G41" s="89">
        <f t="shared" si="0"/>
        <v>0</v>
      </c>
      <c r="H41" s="203"/>
      <c r="I41" s="101"/>
      <c r="J41" s="74"/>
    </row>
    <row r="42" spans="1:10" ht="12.75">
      <c r="A42" s="161"/>
      <c r="B42" s="72"/>
      <c r="C42" s="145"/>
      <c r="D42" s="143"/>
      <c r="E42" s="144"/>
      <c r="F42" s="144"/>
      <c r="G42" s="89">
        <f t="shared" si="0"/>
        <v>0</v>
      </c>
      <c r="H42" s="203"/>
      <c r="I42" s="101"/>
      <c r="J42" s="74"/>
    </row>
    <row r="43" spans="1:10" ht="12.75">
      <c r="A43" s="161"/>
      <c r="B43" s="72" t="s">
        <v>262</v>
      </c>
      <c r="C43" s="195" t="s">
        <v>312</v>
      </c>
      <c r="D43" s="143"/>
      <c r="E43" s="144"/>
      <c r="F43" s="144"/>
      <c r="G43" s="89">
        <f t="shared" si="0"/>
        <v>0</v>
      </c>
      <c r="H43" s="203"/>
      <c r="I43" s="101"/>
      <c r="J43" s="74"/>
    </row>
    <row r="44" spans="1:10" ht="12.75">
      <c r="A44" s="161"/>
      <c r="B44" s="72" t="s">
        <v>318</v>
      </c>
      <c r="C44" s="195" t="s">
        <v>316</v>
      </c>
      <c r="D44" s="143" t="s">
        <v>14</v>
      </c>
      <c r="E44" s="144">
        <v>14</v>
      </c>
      <c r="F44" s="144"/>
      <c r="G44" s="89">
        <f t="shared" si="0"/>
        <v>0</v>
      </c>
      <c r="H44" s="203"/>
      <c r="I44" s="101"/>
      <c r="J44" s="74"/>
    </row>
    <row r="45" spans="1:10" ht="12.75">
      <c r="A45" s="161"/>
      <c r="B45" s="72" t="s">
        <v>319</v>
      </c>
      <c r="C45" s="195" t="s">
        <v>313</v>
      </c>
      <c r="D45" s="143" t="s">
        <v>14</v>
      </c>
      <c r="E45" s="144">
        <v>14</v>
      </c>
      <c r="F45" s="144"/>
      <c r="G45" s="89">
        <f t="shared" si="0"/>
        <v>0</v>
      </c>
      <c r="H45" s="203"/>
      <c r="I45" s="101"/>
      <c r="J45" s="74"/>
    </row>
    <row r="46" spans="1:10" ht="12.75">
      <c r="A46" s="161"/>
      <c r="B46" s="72" t="s">
        <v>320</v>
      </c>
      <c r="C46" s="195" t="s">
        <v>374</v>
      </c>
      <c r="D46" s="143" t="s">
        <v>14</v>
      </c>
      <c r="E46" s="144">
        <v>6</v>
      </c>
      <c r="F46" s="144"/>
      <c r="G46" s="89">
        <f t="shared" si="0"/>
        <v>0</v>
      </c>
      <c r="H46" s="203"/>
      <c r="I46" s="101"/>
      <c r="J46" s="74"/>
    </row>
    <row r="47" spans="1:10" ht="12.75">
      <c r="A47" s="161"/>
      <c r="B47" s="72" t="s">
        <v>321</v>
      </c>
      <c r="C47" s="195" t="s">
        <v>375</v>
      </c>
      <c r="D47" s="143" t="s">
        <v>14</v>
      </c>
      <c r="E47" s="144">
        <v>2</v>
      </c>
      <c r="F47" s="144"/>
      <c r="G47" s="89">
        <f t="shared" si="0"/>
        <v>0</v>
      </c>
      <c r="H47" s="203"/>
      <c r="I47" s="101"/>
      <c r="J47" s="74"/>
    </row>
    <row r="48" spans="1:10" ht="12.75">
      <c r="A48" s="161"/>
      <c r="B48" s="72"/>
      <c r="C48" s="195"/>
      <c r="D48" s="143"/>
      <c r="E48" s="144"/>
      <c r="F48" s="144"/>
      <c r="G48" s="89">
        <f t="shared" si="0"/>
        <v>0</v>
      </c>
      <c r="H48" s="203"/>
      <c r="I48" s="101"/>
      <c r="J48" s="74"/>
    </row>
    <row r="49" spans="1:10" ht="12.75">
      <c r="A49" s="161"/>
      <c r="B49" s="72" t="s">
        <v>263</v>
      </c>
      <c r="C49" s="195" t="s">
        <v>315</v>
      </c>
      <c r="D49" s="143"/>
      <c r="E49" s="144"/>
      <c r="F49" s="144"/>
      <c r="G49" s="89">
        <f t="shared" si="0"/>
        <v>0</v>
      </c>
      <c r="H49" s="101"/>
      <c r="I49" s="101"/>
      <c r="J49" s="104"/>
    </row>
    <row r="50" spans="1:10" ht="12.75">
      <c r="A50" s="161"/>
      <c r="B50" s="72" t="s">
        <v>322</v>
      </c>
      <c r="C50" s="195" t="s">
        <v>452</v>
      </c>
      <c r="D50" s="143" t="s">
        <v>14</v>
      </c>
      <c r="E50" s="144">
        <v>6</v>
      </c>
      <c r="F50" s="202"/>
      <c r="G50" s="89">
        <f t="shared" si="0"/>
        <v>0</v>
      </c>
      <c r="H50" s="203"/>
      <c r="I50" s="101"/>
      <c r="J50" s="104"/>
    </row>
    <row r="51" spans="1:10" ht="15.75">
      <c r="A51" s="161"/>
      <c r="B51" s="72" t="s">
        <v>323</v>
      </c>
      <c r="C51" s="195" t="s">
        <v>422</v>
      </c>
      <c r="D51" s="143" t="s">
        <v>14</v>
      </c>
      <c r="E51" s="144">
        <v>2</v>
      </c>
      <c r="F51" s="144"/>
      <c r="G51" s="89">
        <f t="shared" si="0"/>
        <v>0</v>
      </c>
      <c r="H51" s="203"/>
      <c r="I51" s="101"/>
      <c r="J51" s="82"/>
    </row>
    <row r="52" spans="1:10" ht="12.75">
      <c r="A52" s="161"/>
      <c r="B52" s="72" t="s">
        <v>324</v>
      </c>
      <c r="C52" s="195" t="s">
        <v>451</v>
      </c>
      <c r="D52" s="143" t="s">
        <v>14</v>
      </c>
      <c r="E52" s="144">
        <v>2</v>
      </c>
      <c r="F52" s="144"/>
      <c r="G52" s="89">
        <f t="shared" si="0"/>
        <v>0</v>
      </c>
      <c r="H52" s="203"/>
      <c r="I52" s="101"/>
      <c r="J52" s="240"/>
    </row>
    <row r="53" spans="1:10" ht="12.75">
      <c r="A53" s="161"/>
      <c r="B53" s="72" t="s">
        <v>325</v>
      </c>
      <c r="C53" s="195" t="s">
        <v>376</v>
      </c>
      <c r="D53" s="143" t="s">
        <v>14</v>
      </c>
      <c r="E53" s="144">
        <v>2</v>
      </c>
      <c r="F53" s="144"/>
      <c r="G53" s="89">
        <f t="shared" si="0"/>
        <v>0</v>
      </c>
      <c r="H53" s="203"/>
      <c r="I53" s="101"/>
      <c r="J53" s="240"/>
    </row>
    <row r="54" spans="1:10" ht="12.75">
      <c r="A54" s="161"/>
      <c r="B54" s="72" t="s">
        <v>326</v>
      </c>
      <c r="C54" s="195" t="s">
        <v>453</v>
      </c>
      <c r="D54" s="143" t="s">
        <v>14</v>
      </c>
      <c r="E54" s="144">
        <v>6</v>
      </c>
      <c r="F54" s="202"/>
      <c r="G54" s="89">
        <f t="shared" si="0"/>
        <v>0</v>
      </c>
      <c r="H54" s="203"/>
      <c r="I54" s="101"/>
      <c r="J54" s="240"/>
    </row>
    <row r="55" spans="1:10" ht="12.75">
      <c r="A55" s="161"/>
      <c r="B55" s="72" t="s">
        <v>327</v>
      </c>
      <c r="C55" s="195" t="s">
        <v>377</v>
      </c>
      <c r="D55" s="143" t="s">
        <v>14</v>
      </c>
      <c r="E55" s="144">
        <v>2</v>
      </c>
      <c r="F55" s="144"/>
      <c r="G55" s="89">
        <f t="shared" si="0"/>
        <v>0</v>
      </c>
      <c r="H55" s="203"/>
      <c r="I55" s="101"/>
      <c r="J55" s="240"/>
    </row>
    <row r="56" spans="1:10" ht="12.75">
      <c r="A56" s="161"/>
      <c r="B56" s="72"/>
      <c r="C56" s="195"/>
      <c r="D56" s="143"/>
      <c r="E56" s="144"/>
      <c r="F56" s="144"/>
      <c r="G56" s="89">
        <f t="shared" si="0"/>
        <v>0</v>
      </c>
      <c r="H56" s="240"/>
      <c r="I56" s="101"/>
      <c r="J56" s="240"/>
    </row>
    <row r="57" spans="1:9" ht="12.75">
      <c r="A57" s="161"/>
      <c r="B57" s="72" t="s">
        <v>264</v>
      </c>
      <c r="C57" s="195" t="s">
        <v>314</v>
      </c>
      <c r="D57" s="143"/>
      <c r="E57" s="144"/>
      <c r="F57" s="144"/>
      <c r="G57" s="89">
        <f t="shared" si="0"/>
        <v>0</v>
      </c>
      <c r="I57" s="101"/>
    </row>
    <row r="58" spans="1:9" ht="12.75">
      <c r="A58" s="161"/>
      <c r="B58" s="72" t="s">
        <v>328</v>
      </c>
      <c r="C58" s="195" t="s">
        <v>424</v>
      </c>
      <c r="D58" s="143" t="s">
        <v>14</v>
      </c>
      <c r="E58" s="144">
        <v>2</v>
      </c>
      <c r="F58" s="202"/>
      <c r="G58" s="89">
        <f t="shared" si="0"/>
        <v>0</v>
      </c>
      <c r="H58" s="203"/>
      <c r="I58" s="101"/>
    </row>
    <row r="59" spans="1:9" ht="12.75">
      <c r="A59" s="161"/>
      <c r="B59" s="72" t="s">
        <v>329</v>
      </c>
      <c r="C59" s="195" t="s">
        <v>425</v>
      </c>
      <c r="D59" s="143" t="s">
        <v>14</v>
      </c>
      <c r="E59" s="144">
        <v>2</v>
      </c>
      <c r="F59" s="144"/>
      <c r="G59" s="89">
        <f t="shared" si="0"/>
        <v>0</v>
      </c>
      <c r="H59" s="203"/>
      <c r="I59" s="101"/>
    </row>
    <row r="60" spans="1:9" ht="12.75">
      <c r="A60" s="161"/>
      <c r="B60" s="72" t="s">
        <v>330</v>
      </c>
      <c r="C60" s="195" t="s">
        <v>426</v>
      </c>
      <c r="D60" s="143" t="s">
        <v>14</v>
      </c>
      <c r="E60" s="144">
        <v>8</v>
      </c>
      <c r="F60" s="144"/>
      <c r="G60" s="89">
        <f t="shared" si="0"/>
        <v>0</v>
      </c>
      <c r="H60" s="203"/>
      <c r="I60" s="101"/>
    </row>
    <row r="61" spans="1:9" ht="12.75">
      <c r="A61" s="161"/>
      <c r="B61" s="72"/>
      <c r="C61" s="195"/>
      <c r="D61" s="143"/>
      <c r="E61" s="144"/>
      <c r="F61" s="144"/>
      <c r="G61" s="89">
        <f t="shared" si="0"/>
        <v>0</v>
      </c>
      <c r="I61" s="101"/>
    </row>
    <row r="62" spans="1:9" ht="12.75">
      <c r="A62" s="161"/>
      <c r="B62" s="72" t="s">
        <v>265</v>
      </c>
      <c r="C62" s="195" t="s">
        <v>317</v>
      </c>
      <c r="D62" s="143"/>
      <c r="E62" s="144"/>
      <c r="F62" s="144"/>
      <c r="G62" s="89">
        <f t="shared" si="0"/>
        <v>0</v>
      </c>
      <c r="I62" s="101"/>
    </row>
    <row r="63" spans="1:9" ht="12.75">
      <c r="A63" s="161"/>
      <c r="B63" s="72" t="s">
        <v>331</v>
      </c>
      <c r="C63" s="195" t="s">
        <v>427</v>
      </c>
      <c r="D63" s="143" t="s">
        <v>14</v>
      </c>
      <c r="E63" s="144">
        <v>4</v>
      </c>
      <c r="F63" s="144"/>
      <c r="G63" s="89">
        <f t="shared" si="0"/>
        <v>0</v>
      </c>
      <c r="H63" s="203"/>
      <c r="I63" s="101"/>
    </row>
    <row r="64" spans="1:9" ht="12.75" customHeight="1">
      <c r="A64" s="161"/>
      <c r="B64" s="72"/>
      <c r="C64" s="145"/>
      <c r="D64" s="143"/>
      <c r="E64" s="144"/>
      <c r="F64" s="144"/>
      <c r="G64" s="89">
        <f t="shared" si="0"/>
        <v>0</v>
      </c>
      <c r="I64" s="101"/>
    </row>
    <row r="65" spans="1:9" ht="12.75" customHeight="1">
      <c r="A65" s="161"/>
      <c r="B65" s="72" t="s">
        <v>266</v>
      </c>
      <c r="C65" s="195" t="s">
        <v>378</v>
      </c>
      <c r="D65" s="143"/>
      <c r="E65" s="144"/>
      <c r="F65" s="144"/>
      <c r="G65" s="89">
        <f t="shared" si="0"/>
        <v>0</v>
      </c>
      <c r="I65" s="101"/>
    </row>
    <row r="66" spans="1:9" ht="12.75" customHeight="1">
      <c r="A66" s="161"/>
      <c r="B66" s="72" t="s">
        <v>346</v>
      </c>
      <c r="C66" s="195" t="s">
        <v>423</v>
      </c>
      <c r="D66" s="143" t="s">
        <v>14</v>
      </c>
      <c r="E66" s="144">
        <v>1</v>
      </c>
      <c r="F66" s="144"/>
      <c r="G66" s="89">
        <f t="shared" si="0"/>
        <v>0</v>
      </c>
      <c r="H66" s="203"/>
      <c r="I66" s="101"/>
    </row>
    <row r="67" spans="1:9" ht="12.75" customHeight="1">
      <c r="A67" s="161"/>
      <c r="B67" s="72"/>
      <c r="C67" s="145"/>
      <c r="D67" s="143"/>
      <c r="E67" s="144"/>
      <c r="F67" s="144"/>
      <c r="G67" s="89">
        <f t="shared" si="0"/>
        <v>0</v>
      </c>
      <c r="I67" s="101"/>
    </row>
    <row r="68" spans="1:9" ht="12.75" customHeight="1">
      <c r="A68" s="161"/>
      <c r="B68" s="72" t="s">
        <v>348</v>
      </c>
      <c r="C68" s="195" t="s">
        <v>347</v>
      </c>
      <c r="D68" s="143"/>
      <c r="E68" s="144"/>
      <c r="F68" s="144"/>
      <c r="G68" s="89">
        <f aca="true" t="shared" si="1" ref="G68:G135">F68*E68</f>
        <v>0</v>
      </c>
      <c r="I68" s="101"/>
    </row>
    <row r="69" spans="1:9" ht="12.75" customHeight="1">
      <c r="A69" s="161"/>
      <c r="B69" s="72" t="s">
        <v>387</v>
      </c>
      <c r="C69" s="195" t="s">
        <v>428</v>
      </c>
      <c r="D69" s="143" t="s">
        <v>14</v>
      </c>
      <c r="E69" s="144">
        <v>8</v>
      </c>
      <c r="F69" s="144"/>
      <c r="G69" s="89">
        <f t="shared" si="1"/>
        <v>0</v>
      </c>
      <c r="H69" s="203"/>
      <c r="I69" s="101"/>
    </row>
    <row r="70" spans="1:9" ht="12.75" customHeight="1">
      <c r="A70" s="161"/>
      <c r="B70" s="72"/>
      <c r="C70" s="195"/>
      <c r="D70" s="143"/>
      <c r="E70" s="144"/>
      <c r="F70" s="144"/>
      <c r="G70" s="89">
        <f t="shared" si="1"/>
        <v>0</v>
      </c>
      <c r="I70" s="101"/>
    </row>
    <row r="71" spans="1:9" ht="12.75" customHeight="1">
      <c r="A71" s="161"/>
      <c r="B71" s="72" t="s">
        <v>388</v>
      </c>
      <c r="C71" s="195" t="s">
        <v>575</v>
      </c>
      <c r="D71" s="143"/>
      <c r="E71" s="144"/>
      <c r="F71" s="144"/>
      <c r="G71" s="89">
        <f t="shared" si="1"/>
        <v>0</v>
      </c>
      <c r="I71" s="101"/>
    </row>
    <row r="72" spans="1:9" ht="12.75" customHeight="1">
      <c r="A72" s="161"/>
      <c r="B72" s="72" t="s">
        <v>389</v>
      </c>
      <c r="C72" s="195" t="s">
        <v>429</v>
      </c>
      <c r="D72" s="143" t="s">
        <v>14</v>
      </c>
      <c r="E72" s="144">
        <v>8</v>
      </c>
      <c r="F72" s="144"/>
      <c r="G72" s="89">
        <f t="shared" si="1"/>
        <v>0</v>
      </c>
      <c r="H72" s="203"/>
      <c r="I72" s="101"/>
    </row>
    <row r="73" spans="1:9" ht="12.75" customHeight="1">
      <c r="A73" s="161"/>
      <c r="B73" s="72"/>
      <c r="C73" s="195" t="s">
        <v>430</v>
      </c>
      <c r="D73" s="143" t="s">
        <v>14</v>
      </c>
      <c r="E73" s="144">
        <v>34</v>
      </c>
      <c r="F73" s="144"/>
      <c r="G73" s="89">
        <f t="shared" si="1"/>
        <v>0</v>
      </c>
      <c r="H73" s="203"/>
      <c r="I73" s="101"/>
    </row>
    <row r="74" spans="1:9" ht="12.75" customHeight="1">
      <c r="A74" s="161"/>
      <c r="B74" s="72"/>
      <c r="C74" s="195"/>
      <c r="D74" s="143"/>
      <c r="E74" s="144"/>
      <c r="F74" s="144"/>
      <c r="G74" s="89">
        <f t="shared" si="1"/>
        <v>0</v>
      </c>
      <c r="I74" s="101"/>
    </row>
    <row r="75" spans="1:9" ht="25.5">
      <c r="A75" s="161"/>
      <c r="B75" s="72" t="s">
        <v>390</v>
      </c>
      <c r="C75" s="195" t="s">
        <v>349</v>
      </c>
      <c r="D75" s="143" t="s">
        <v>14</v>
      </c>
      <c r="E75" s="144">
        <v>32</v>
      </c>
      <c r="F75" s="202"/>
      <c r="G75" s="89">
        <f t="shared" si="1"/>
        <v>0</v>
      </c>
      <c r="H75" s="203"/>
      <c r="I75" s="101"/>
    </row>
    <row r="76" spans="1:9" ht="12.75">
      <c r="A76" s="161"/>
      <c r="B76" s="72"/>
      <c r="C76" s="142"/>
      <c r="D76" s="143"/>
      <c r="E76" s="144"/>
      <c r="F76" s="144"/>
      <c r="G76" s="89">
        <f t="shared" si="1"/>
        <v>0</v>
      </c>
      <c r="I76" s="101"/>
    </row>
    <row r="77" spans="1:9" ht="31.5" customHeight="1">
      <c r="A77" s="161"/>
      <c r="B77" s="72" t="s">
        <v>169</v>
      </c>
      <c r="C77" s="195" t="s">
        <v>702</v>
      </c>
      <c r="D77" s="143"/>
      <c r="E77" s="144"/>
      <c r="F77" s="144"/>
      <c r="G77" s="89">
        <f t="shared" si="1"/>
        <v>0</v>
      </c>
      <c r="I77" s="101"/>
    </row>
    <row r="78" spans="1:12" ht="12.75">
      <c r="A78" s="161"/>
      <c r="B78" s="72" t="s">
        <v>332</v>
      </c>
      <c r="C78" s="195" t="s">
        <v>431</v>
      </c>
      <c r="D78" s="143" t="s">
        <v>14</v>
      </c>
      <c r="E78" s="144">
        <v>11</v>
      </c>
      <c r="F78" s="144"/>
      <c r="G78" s="89">
        <f t="shared" si="1"/>
        <v>0</v>
      </c>
      <c r="H78" s="203"/>
      <c r="I78" s="101"/>
      <c r="L78" s="24">
        <f>30*7.5</f>
        <v>225</v>
      </c>
    </row>
    <row r="79" spans="1:12" ht="12.75">
      <c r="A79" s="161"/>
      <c r="B79" s="72" t="s">
        <v>333</v>
      </c>
      <c r="C79" s="195" t="s">
        <v>381</v>
      </c>
      <c r="D79" s="143" t="s">
        <v>14</v>
      </c>
      <c r="E79" s="144">
        <v>6</v>
      </c>
      <c r="F79" s="144"/>
      <c r="G79" s="89">
        <f t="shared" si="1"/>
        <v>0</v>
      </c>
      <c r="H79" s="203"/>
      <c r="I79" s="101"/>
      <c r="L79" s="24">
        <f>30*7</f>
        <v>210</v>
      </c>
    </row>
    <row r="80" spans="1:12" ht="12.75">
      <c r="A80" s="161"/>
      <c r="B80" s="72" t="s">
        <v>334</v>
      </c>
      <c r="C80" s="195" t="s">
        <v>382</v>
      </c>
      <c r="D80" s="143" t="s">
        <v>14</v>
      </c>
      <c r="E80" s="144">
        <v>5</v>
      </c>
      <c r="F80" s="144"/>
      <c r="G80" s="89">
        <f t="shared" si="1"/>
        <v>0</v>
      </c>
      <c r="H80" s="203"/>
      <c r="I80" s="101"/>
      <c r="L80" s="24">
        <f>30*6.5</f>
        <v>195</v>
      </c>
    </row>
    <row r="81" spans="1:12" ht="12.75">
      <c r="A81" s="161"/>
      <c r="B81" s="72" t="s">
        <v>335</v>
      </c>
      <c r="C81" s="195" t="s">
        <v>383</v>
      </c>
      <c r="D81" s="143" t="s">
        <v>14</v>
      </c>
      <c r="E81" s="144">
        <v>9</v>
      </c>
      <c r="F81" s="144"/>
      <c r="G81" s="89">
        <f>F81*E81</f>
        <v>0</v>
      </c>
      <c r="H81" s="203"/>
      <c r="I81" s="101"/>
      <c r="L81" s="24">
        <f>30*6</f>
        <v>180</v>
      </c>
    </row>
    <row r="82" spans="1:12" ht="12.75">
      <c r="A82" s="161"/>
      <c r="B82" s="72" t="s">
        <v>336</v>
      </c>
      <c r="C82" s="195" t="s">
        <v>112</v>
      </c>
      <c r="D82" s="143" t="s">
        <v>14</v>
      </c>
      <c r="E82" s="144">
        <v>19</v>
      </c>
      <c r="F82" s="144"/>
      <c r="G82" s="89">
        <f t="shared" si="1"/>
        <v>0</v>
      </c>
      <c r="H82" s="203"/>
      <c r="I82" s="101"/>
      <c r="L82" s="24">
        <f>30*5.5</f>
        <v>165</v>
      </c>
    </row>
    <row r="83" spans="1:12" ht="12.75">
      <c r="A83" s="161"/>
      <c r="B83" s="72" t="s">
        <v>337</v>
      </c>
      <c r="C83" s="195" t="s">
        <v>432</v>
      </c>
      <c r="D83" s="143" t="s">
        <v>14</v>
      </c>
      <c r="E83" s="144">
        <v>26</v>
      </c>
      <c r="F83" s="144"/>
      <c r="G83" s="89">
        <f t="shared" si="1"/>
        <v>0</v>
      </c>
      <c r="H83" s="203"/>
      <c r="I83" s="101"/>
      <c r="L83" s="24">
        <f>30*5</f>
        <v>150</v>
      </c>
    </row>
    <row r="84" spans="1:12" ht="12.75">
      <c r="A84" s="161"/>
      <c r="B84" s="72" t="s">
        <v>338</v>
      </c>
      <c r="C84" s="195" t="s">
        <v>1</v>
      </c>
      <c r="D84" s="143" t="s">
        <v>14</v>
      </c>
      <c r="E84" s="144">
        <v>20</v>
      </c>
      <c r="F84" s="144"/>
      <c r="G84" s="89">
        <f t="shared" si="1"/>
        <v>0</v>
      </c>
      <c r="H84" s="203"/>
      <c r="I84" s="101"/>
      <c r="L84" s="24">
        <f>30*4.5</f>
        <v>135</v>
      </c>
    </row>
    <row r="85" spans="1:12" ht="12.75">
      <c r="A85" s="161"/>
      <c r="B85" s="72" t="s">
        <v>339</v>
      </c>
      <c r="C85" s="196" t="s">
        <v>113</v>
      </c>
      <c r="D85" s="143" t="s">
        <v>14</v>
      </c>
      <c r="E85" s="144">
        <v>42</v>
      </c>
      <c r="F85" s="74"/>
      <c r="G85" s="89">
        <f t="shared" si="1"/>
        <v>0</v>
      </c>
      <c r="H85" s="203"/>
      <c r="I85" s="101"/>
      <c r="L85" s="24">
        <f>30*4</f>
        <v>120</v>
      </c>
    </row>
    <row r="86" spans="1:12" ht="12.75">
      <c r="A86" s="161"/>
      <c r="B86" s="72" t="s">
        <v>340</v>
      </c>
      <c r="C86" s="195" t="s">
        <v>589</v>
      </c>
      <c r="D86" s="143" t="s">
        <v>14</v>
      </c>
      <c r="E86" s="144">
        <v>24</v>
      </c>
      <c r="F86" s="144"/>
      <c r="G86" s="89">
        <f t="shared" si="1"/>
        <v>0</v>
      </c>
      <c r="H86" s="203"/>
      <c r="I86" s="101"/>
      <c r="L86" s="24">
        <f>30*3.5</f>
        <v>105</v>
      </c>
    </row>
    <row r="87" spans="1:12" ht="12.75">
      <c r="A87" s="161"/>
      <c r="B87" s="72" t="s">
        <v>384</v>
      </c>
      <c r="C87" s="195" t="s">
        <v>433</v>
      </c>
      <c r="D87" s="143" t="s">
        <v>14</v>
      </c>
      <c r="E87" s="144">
        <v>38</v>
      </c>
      <c r="F87" s="144"/>
      <c r="G87" s="89">
        <f t="shared" si="1"/>
        <v>0</v>
      </c>
      <c r="H87" s="203"/>
      <c r="I87" s="101"/>
      <c r="L87" s="24">
        <f>30*3</f>
        <v>90</v>
      </c>
    </row>
    <row r="88" spans="1:12" ht="12.75">
      <c r="A88" s="161"/>
      <c r="B88" s="72" t="s">
        <v>385</v>
      </c>
      <c r="C88" s="195" t="s">
        <v>114</v>
      </c>
      <c r="D88" s="143" t="s">
        <v>14</v>
      </c>
      <c r="E88" s="144">
        <v>24</v>
      </c>
      <c r="F88" s="144"/>
      <c r="G88" s="89">
        <f t="shared" si="1"/>
        <v>0</v>
      </c>
      <c r="H88" s="203"/>
      <c r="I88" s="101"/>
      <c r="L88" s="24">
        <f>30*2.5</f>
        <v>75</v>
      </c>
    </row>
    <row r="89" spans="1:12" ht="12.75">
      <c r="A89" s="161"/>
      <c r="B89" s="72" t="s">
        <v>386</v>
      </c>
      <c r="C89" s="195" t="s">
        <v>0</v>
      </c>
      <c r="D89" s="218" t="s">
        <v>14</v>
      </c>
      <c r="E89" s="144">
        <v>38</v>
      </c>
      <c r="F89" s="144"/>
      <c r="G89" s="89">
        <f t="shared" si="1"/>
        <v>0</v>
      </c>
      <c r="H89" s="203"/>
      <c r="I89" s="101"/>
      <c r="L89" s="24">
        <f>30*2</f>
        <v>60</v>
      </c>
    </row>
    <row r="90" spans="1:12" ht="12.75">
      <c r="A90" s="161"/>
      <c r="B90" s="72" t="s">
        <v>434</v>
      </c>
      <c r="C90" s="53" t="s">
        <v>115</v>
      </c>
      <c r="D90" s="143" t="s">
        <v>14</v>
      </c>
      <c r="E90" s="144">
        <v>24</v>
      </c>
      <c r="F90" s="74"/>
      <c r="G90" s="89">
        <f t="shared" si="1"/>
        <v>0</v>
      </c>
      <c r="H90" s="203"/>
      <c r="I90" s="101"/>
      <c r="L90" s="24">
        <f>30*1.5</f>
        <v>45</v>
      </c>
    </row>
    <row r="91" spans="1:9" ht="12.75">
      <c r="A91" s="161"/>
      <c r="B91" s="72"/>
      <c r="C91" s="141"/>
      <c r="D91" s="143"/>
      <c r="E91" s="144"/>
      <c r="F91" s="74"/>
      <c r="G91" s="89">
        <f t="shared" si="1"/>
        <v>0</v>
      </c>
      <c r="I91" s="101"/>
    </row>
    <row r="92" spans="1:9" ht="12.75">
      <c r="A92" s="161"/>
      <c r="B92" s="72" t="s">
        <v>267</v>
      </c>
      <c r="C92" s="145" t="s">
        <v>234</v>
      </c>
      <c r="D92" s="143" t="s">
        <v>15</v>
      </c>
      <c r="E92" s="144">
        <v>1250</v>
      </c>
      <c r="F92" s="144"/>
      <c r="G92" s="89">
        <f t="shared" si="1"/>
        <v>0</v>
      </c>
      <c r="H92" s="203"/>
      <c r="I92" s="101"/>
    </row>
    <row r="93" spans="1:9" ht="12.75">
      <c r="A93" s="161"/>
      <c r="B93" s="72"/>
      <c r="C93" s="141"/>
      <c r="D93" s="73"/>
      <c r="E93" s="74"/>
      <c r="F93" s="74"/>
      <c r="G93" s="89">
        <f t="shared" si="1"/>
        <v>0</v>
      </c>
      <c r="I93" s="101"/>
    </row>
    <row r="94" spans="1:9" ht="38.25">
      <c r="A94" s="161"/>
      <c r="B94" s="72" t="s">
        <v>268</v>
      </c>
      <c r="C94" s="196" t="s">
        <v>745</v>
      </c>
      <c r="D94" s="73"/>
      <c r="E94" s="74"/>
      <c r="F94" s="74"/>
      <c r="G94" s="89">
        <f t="shared" si="1"/>
        <v>0</v>
      </c>
      <c r="I94" s="101"/>
    </row>
    <row r="95" spans="1:9" ht="25.5">
      <c r="A95" s="161"/>
      <c r="B95" s="72" t="s">
        <v>269</v>
      </c>
      <c r="C95" s="53" t="s">
        <v>116</v>
      </c>
      <c r="D95" s="73" t="s">
        <v>8</v>
      </c>
      <c r="E95" s="74">
        <v>1</v>
      </c>
      <c r="F95" s="74"/>
      <c r="G95" s="89">
        <f t="shared" si="1"/>
        <v>0</v>
      </c>
      <c r="H95" s="203"/>
      <c r="I95" s="101"/>
    </row>
    <row r="96" spans="1:9" ht="25.5">
      <c r="A96" s="161"/>
      <c r="B96" s="72" t="s">
        <v>270</v>
      </c>
      <c r="C96" s="53" t="s">
        <v>235</v>
      </c>
      <c r="D96" s="73" t="s">
        <v>15</v>
      </c>
      <c r="E96" s="74">
        <v>30</v>
      </c>
      <c r="F96" s="74"/>
      <c r="G96" s="89">
        <f t="shared" si="1"/>
        <v>0</v>
      </c>
      <c r="H96" s="203"/>
      <c r="I96" s="101"/>
    </row>
    <row r="97" spans="1:9" ht="12.75">
      <c r="A97" s="161"/>
      <c r="B97" s="72"/>
      <c r="C97" s="53"/>
      <c r="D97" s="73"/>
      <c r="E97" s="74"/>
      <c r="F97" s="74"/>
      <c r="G97" s="89">
        <f t="shared" si="1"/>
        <v>0</v>
      </c>
      <c r="I97" s="101"/>
    </row>
    <row r="98" spans="1:10" s="222" customFormat="1" ht="38.25">
      <c r="A98" s="72"/>
      <c r="B98" s="146" t="s">
        <v>341</v>
      </c>
      <c r="C98" s="196" t="s">
        <v>746</v>
      </c>
      <c r="D98" s="197"/>
      <c r="E98" s="203"/>
      <c r="F98" s="203"/>
      <c r="G98" s="203">
        <f t="shared" si="1"/>
        <v>0</v>
      </c>
      <c r="H98" s="240"/>
      <c r="I98" s="101"/>
      <c r="J98" s="240"/>
    </row>
    <row r="99" spans="1:10" s="222" customFormat="1" ht="12.75">
      <c r="A99" s="72"/>
      <c r="B99" s="72" t="s">
        <v>342</v>
      </c>
      <c r="C99" s="195" t="s">
        <v>747</v>
      </c>
      <c r="D99" s="218"/>
      <c r="E99" s="202"/>
      <c r="F99" s="202"/>
      <c r="G99" s="203"/>
      <c r="H99" s="240"/>
      <c r="I99" s="101"/>
      <c r="J99" s="240"/>
    </row>
    <row r="100" spans="1:10" s="222" customFormat="1" ht="12.75">
      <c r="A100" s="72"/>
      <c r="B100" s="72"/>
      <c r="C100" s="195" t="s">
        <v>748</v>
      </c>
      <c r="D100" s="218" t="s">
        <v>14</v>
      </c>
      <c r="E100" s="202">
        <v>24</v>
      </c>
      <c r="F100" s="202"/>
      <c r="G100" s="203">
        <f>F100*E100</f>
        <v>0</v>
      </c>
      <c r="H100" s="203"/>
      <c r="I100" s="101"/>
      <c r="J100" s="240"/>
    </row>
    <row r="101" spans="1:10" s="222" customFormat="1" ht="12.75">
      <c r="A101" s="72"/>
      <c r="B101" s="72"/>
      <c r="C101" s="195" t="s">
        <v>749</v>
      </c>
      <c r="D101" s="218" t="s">
        <v>14</v>
      </c>
      <c r="E101" s="202">
        <v>6</v>
      </c>
      <c r="F101" s="202"/>
      <c r="G101" s="203">
        <f>F101*E101</f>
        <v>0</v>
      </c>
      <c r="H101" s="203"/>
      <c r="I101" s="101"/>
      <c r="J101" s="240"/>
    </row>
    <row r="102" spans="1:10" s="222" customFormat="1" ht="12.75">
      <c r="A102" s="72"/>
      <c r="B102" s="72" t="s">
        <v>343</v>
      </c>
      <c r="C102" s="195" t="s">
        <v>750</v>
      </c>
      <c r="D102" s="218"/>
      <c r="E102" s="202"/>
      <c r="F102" s="202"/>
      <c r="G102" s="203"/>
      <c r="H102" s="240"/>
      <c r="I102" s="101"/>
      <c r="J102" s="240"/>
    </row>
    <row r="103" spans="1:10" s="222" customFormat="1" ht="12.75">
      <c r="A103" s="72"/>
      <c r="B103" s="72"/>
      <c r="C103" s="195" t="s">
        <v>748</v>
      </c>
      <c r="D103" s="218" t="s">
        <v>14</v>
      </c>
      <c r="E103" s="202">
        <v>56</v>
      </c>
      <c r="F103" s="202"/>
      <c r="G103" s="203">
        <f>F103*E103</f>
        <v>0</v>
      </c>
      <c r="H103" s="203"/>
      <c r="I103" s="101"/>
      <c r="J103" s="240"/>
    </row>
    <row r="104" spans="1:10" s="222" customFormat="1" ht="12.75">
      <c r="A104" s="72"/>
      <c r="B104" s="72"/>
      <c r="C104" s="195" t="s">
        <v>749</v>
      </c>
      <c r="D104" s="218" t="s">
        <v>14</v>
      </c>
      <c r="E104" s="202">
        <v>16</v>
      </c>
      <c r="F104" s="202"/>
      <c r="G104" s="203">
        <f>F104*E104</f>
        <v>0</v>
      </c>
      <c r="H104" s="203"/>
      <c r="I104" s="101"/>
      <c r="J104" s="240"/>
    </row>
    <row r="105" spans="1:10" s="222" customFormat="1" ht="12.75">
      <c r="A105" s="72"/>
      <c r="B105" s="72" t="s">
        <v>344</v>
      </c>
      <c r="C105" s="195" t="s">
        <v>751</v>
      </c>
      <c r="D105" s="218"/>
      <c r="E105" s="202"/>
      <c r="F105" s="202"/>
      <c r="G105" s="203"/>
      <c r="H105" s="240"/>
      <c r="I105" s="101"/>
      <c r="J105" s="240"/>
    </row>
    <row r="106" spans="1:10" s="222" customFormat="1" ht="12.75">
      <c r="A106" s="72"/>
      <c r="B106" s="72"/>
      <c r="C106" s="195" t="s">
        <v>748</v>
      </c>
      <c r="D106" s="218" t="s">
        <v>14</v>
      </c>
      <c r="E106" s="202">
        <v>48</v>
      </c>
      <c r="F106" s="202"/>
      <c r="G106" s="203">
        <f>F106*E106</f>
        <v>0</v>
      </c>
      <c r="H106" s="203"/>
      <c r="I106" s="101"/>
      <c r="J106" s="240"/>
    </row>
    <row r="107" spans="1:10" s="222" customFormat="1" ht="12.75">
      <c r="A107" s="72"/>
      <c r="B107" s="72"/>
      <c r="C107" s="195" t="s">
        <v>749</v>
      </c>
      <c r="D107" s="218" t="s">
        <v>14</v>
      </c>
      <c r="E107" s="202">
        <v>12</v>
      </c>
      <c r="F107" s="202"/>
      <c r="G107" s="203">
        <f>F107*E107</f>
        <v>0</v>
      </c>
      <c r="H107" s="203"/>
      <c r="I107" s="101"/>
      <c r="J107" s="240"/>
    </row>
    <row r="108" spans="1:10" s="222" customFormat="1" ht="12.75">
      <c r="A108" s="72"/>
      <c r="B108" s="72" t="s">
        <v>345</v>
      </c>
      <c r="C108" s="195" t="s">
        <v>752</v>
      </c>
      <c r="D108" s="218"/>
      <c r="E108" s="202"/>
      <c r="F108" s="202"/>
      <c r="G108" s="203"/>
      <c r="H108" s="240"/>
      <c r="I108" s="101"/>
      <c r="J108" s="240"/>
    </row>
    <row r="109" spans="1:10" s="222" customFormat="1" ht="12.75">
      <c r="A109" s="72"/>
      <c r="B109" s="72"/>
      <c r="C109" s="195" t="s">
        <v>748</v>
      </c>
      <c r="D109" s="218" t="s">
        <v>14</v>
      </c>
      <c r="E109" s="202">
        <v>48</v>
      </c>
      <c r="F109" s="202"/>
      <c r="G109" s="203">
        <f>F109*E109</f>
        <v>0</v>
      </c>
      <c r="H109" s="203"/>
      <c r="I109" s="101"/>
      <c r="J109" s="240"/>
    </row>
    <row r="110" spans="1:10" s="222" customFormat="1" ht="12.75">
      <c r="A110" s="72"/>
      <c r="B110" s="72"/>
      <c r="C110" s="195" t="s">
        <v>749</v>
      </c>
      <c r="D110" s="218" t="s">
        <v>14</v>
      </c>
      <c r="E110" s="202">
        <v>12</v>
      </c>
      <c r="F110" s="202"/>
      <c r="G110" s="203">
        <f>F110*E110</f>
        <v>0</v>
      </c>
      <c r="H110" s="203"/>
      <c r="I110" s="101"/>
      <c r="J110" s="240"/>
    </row>
    <row r="111" spans="1:10" s="222" customFormat="1" ht="25.5">
      <c r="A111" s="72"/>
      <c r="B111" s="72" t="s">
        <v>458</v>
      </c>
      <c r="C111" s="195" t="s">
        <v>753</v>
      </c>
      <c r="D111" s="218"/>
      <c r="E111" s="202"/>
      <c r="F111" s="202"/>
      <c r="G111" s="203"/>
      <c r="H111" s="240"/>
      <c r="I111" s="101"/>
      <c r="J111" s="240"/>
    </row>
    <row r="112" spans="1:10" s="222" customFormat="1" ht="12.75">
      <c r="A112" s="72"/>
      <c r="B112" s="72"/>
      <c r="C112" s="195" t="s">
        <v>754</v>
      </c>
      <c r="D112" s="218"/>
      <c r="E112" s="202"/>
      <c r="F112" s="202"/>
      <c r="G112" s="203"/>
      <c r="H112" s="240"/>
      <c r="I112" s="101"/>
      <c r="J112" s="240"/>
    </row>
    <row r="113" spans="1:10" s="222" customFormat="1" ht="12.75">
      <c r="A113" s="72"/>
      <c r="B113" s="72"/>
      <c r="C113" s="195" t="s">
        <v>755</v>
      </c>
      <c r="D113" s="218" t="s">
        <v>15</v>
      </c>
      <c r="E113" s="202">
        <v>16</v>
      </c>
      <c r="F113" s="202"/>
      <c r="G113" s="203">
        <f>F113*E113</f>
        <v>0</v>
      </c>
      <c r="H113" s="203"/>
      <c r="I113" s="101"/>
      <c r="J113" s="240"/>
    </row>
    <row r="114" spans="1:10" s="222" customFormat="1" ht="12.75">
      <c r="A114" s="72"/>
      <c r="B114" s="146"/>
      <c r="C114" s="196" t="s">
        <v>756</v>
      </c>
      <c r="D114" s="197" t="s">
        <v>15</v>
      </c>
      <c r="E114" s="203">
        <v>8</v>
      </c>
      <c r="F114" s="202"/>
      <c r="G114" s="203">
        <f>F114*E114</f>
        <v>0</v>
      </c>
      <c r="H114" s="203"/>
      <c r="I114" s="101"/>
      <c r="J114" s="240"/>
    </row>
    <row r="115" spans="1:10" s="222" customFormat="1" ht="12.75">
      <c r="A115" s="72"/>
      <c r="B115" s="146"/>
      <c r="C115" s="196" t="s">
        <v>757</v>
      </c>
      <c r="D115" s="197"/>
      <c r="E115" s="203"/>
      <c r="F115" s="202"/>
      <c r="G115" s="203"/>
      <c r="H115" s="240"/>
      <c r="I115" s="101"/>
      <c r="J115" s="240"/>
    </row>
    <row r="116" spans="1:10" s="222" customFormat="1" ht="12.75">
      <c r="A116" s="72"/>
      <c r="B116" s="72"/>
      <c r="C116" s="195" t="s">
        <v>758</v>
      </c>
      <c r="D116" s="218" t="s">
        <v>15</v>
      </c>
      <c r="E116" s="202">
        <v>6</v>
      </c>
      <c r="F116" s="202"/>
      <c r="G116" s="203">
        <f>F116*E116</f>
        <v>0</v>
      </c>
      <c r="H116" s="203"/>
      <c r="I116" s="101"/>
      <c r="J116" s="240"/>
    </row>
    <row r="117" spans="1:9" ht="12.75">
      <c r="A117" s="161"/>
      <c r="B117" s="146"/>
      <c r="C117" s="53"/>
      <c r="D117" s="73"/>
      <c r="E117" s="74"/>
      <c r="F117" s="74"/>
      <c r="G117" s="89">
        <f t="shared" si="1"/>
        <v>0</v>
      </c>
      <c r="I117" s="101"/>
    </row>
    <row r="118" spans="1:9" ht="12.75">
      <c r="A118" s="90">
        <v>2</v>
      </c>
      <c r="B118" s="72"/>
      <c r="C118" s="100" t="s">
        <v>61</v>
      </c>
      <c r="D118" s="73"/>
      <c r="E118" s="74"/>
      <c r="F118" s="74"/>
      <c r="G118" s="89">
        <f t="shared" si="1"/>
        <v>0</v>
      </c>
      <c r="I118" s="101"/>
    </row>
    <row r="119" spans="1:9" ht="51">
      <c r="A119" s="161"/>
      <c r="B119" s="72" t="s">
        <v>30</v>
      </c>
      <c r="C119" s="196" t="s">
        <v>576</v>
      </c>
      <c r="D119" s="73" t="s">
        <v>9</v>
      </c>
      <c r="E119" s="74">
        <v>314</v>
      </c>
      <c r="F119" s="74"/>
      <c r="G119" s="74">
        <f t="shared" si="1"/>
        <v>0</v>
      </c>
      <c r="H119" s="517"/>
      <c r="I119" s="239"/>
    </row>
    <row r="120" spans="1:9" ht="12" customHeight="1">
      <c r="A120" s="161"/>
      <c r="B120" s="72" t="s">
        <v>31</v>
      </c>
      <c r="C120" s="196" t="s">
        <v>577</v>
      </c>
      <c r="D120" s="73" t="s">
        <v>9</v>
      </c>
      <c r="E120" s="74">
        <v>10</v>
      </c>
      <c r="F120" s="74"/>
      <c r="G120" s="89">
        <f t="shared" si="1"/>
        <v>0</v>
      </c>
      <c r="H120" s="517"/>
      <c r="I120" s="101"/>
    </row>
    <row r="121" spans="1:9" ht="12" customHeight="1">
      <c r="A121" s="161"/>
      <c r="B121" s="72"/>
      <c r="C121" s="53"/>
      <c r="D121" s="73"/>
      <c r="E121" s="74"/>
      <c r="F121" s="74"/>
      <c r="G121" s="89">
        <f t="shared" si="1"/>
        <v>0</v>
      </c>
      <c r="I121" s="101"/>
    </row>
    <row r="122" spans="1:9" ht="12" customHeight="1">
      <c r="A122" s="161"/>
      <c r="B122" s="72" t="s">
        <v>32</v>
      </c>
      <c r="C122" s="196" t="s">
        <v>578</v>
      </c>
      <c r="D122" s="197" t="s">
        <v>15</v>
      </c>
      <c r="E122" s="74">
        <v>389.64</v>
      </c>
      <c r="F122" s="74"/>
      <c r="G122" s="89">
        <f t="shared" si="1"/>
        <v>0</v>
      </c>
      <c r="H122" s="203"/>
      <c r="I122" s="101"/>
    </row>
    <row r="123" spans="1:9" ht="12" customHeight="1">
      <c r="A123" s="161"/>
      <c r="B123" s="72"/>
      <c r="C123" s="53"/>
      <c r="D123" s="73"/>
      <c r="E123" s="74"/>
      <c r="F123" s="74"/>
      <c r="G123" s="89">
        <f t="shared" si="1"/>
        <v>0</v>
      </c>
      <c r="I123" s="101"/>
    </row>
    <row r="124" spans="1:9" ht="31.5" customHeight="1">
      <c r="A124" s="90">
        <v>3</v>
      </c>
      <c r="B124" s="72"/>
      <c r="C124" s="145" t="s">
        <v>308</v>
      </c>
      <c r="D124" s="143"/>
      <c r="E124" s="144"/>
      <c r="F124" s="144"/>
      <c r="G124" s="89">
        <f t="shared" si="1"/>
        <v>0</v>
      </c>
      <c r="I124" s="101"/>
    </row>
    <row r="125" spans="1:9" ht="12.75">
      <c r="A125" s="161"/>
      <c r="B125" s="72" t="s">
        <v>10</v>
      </c>
      <c r="C125" s="195" t="s">
        <v>440</v>
      </c>
      <c r="D125" s="143" t="s">
        <v>14</v>
      </c>
      <c r="E125" s="144">
        <v>4</v>
      </c>
      <c r="F125" s="144"/>
      <c r="G125" s="89">
        <f t="shared" si="1"/>
        <v>0</v>
      </c>
      <c r="H125" s="203"/>
      <c r="I125" s="101"/>
    </row>
    <row r="126" spans="1:9" ht="12.75">
      <c r="A126" s="161"/>
      <c r="B126" s="72" t="s">
        <v>65</v>
      </c>
      <c r="C126" s="195" t="s">
        <v>441</v>
      </c>
      <c r="D126" s="143" t="s">
        <v>14</v>
      </c>
      <c r="E126" s="144">
        <v>6</v>
      </c>
      <c r="F126" s="144"/>
      <c r="G126" s="89">
        <f t="shared" si="1"/>
        <v>0</v>
      </c>
      <c r="H126" s="203"/>
      <c r="I126" s="101"/>
    </row>
    <row r="127" spans="1:9" ht="12.75">
      <c r="A127" s="161"/>
      <c r="B127" s="72" t="s">
        <v>102</v>
      </c>
      <c r="C127" s="195" t="s">
        <v>442</v>
      </c>
      <c r="D127" s="143" t="s">
        <v>14</v>
      </c>
      <c r="E127" s="144">
        <v>4</v>
      </c>
      <c r="F127" s="144"/>
      <c r="G127" s="89">
        <f t="shared" si="1"/>
        <v>0</v>
      </c>
      <c r="H127" s="203"/>
      <c r="I127" s="101"/>
    </row>
    <row r="128" spans="1:9" ht="12.75">
      <c r="A128" s="161"/>
      <c r="B128" s="72" t="s">
        <v>104</v>
      </c>
      <c r="C128" s="195" t="s">
        <v>443</v>
      </c>
      <c r="D128" s="143" t="s">
        <v>14</v>
      </c>
      <c r="E128" s="144">
        <v>4</v>
      </c>
      <c r="F128" s="144"/>
      <c r="G128" s="89">
        <f t="shared" si="1"/>
        <v>0</v>
      </c>
      <c r="H128" s="203"/>
      <c r="I128" s="101"/>
    </row>
    <row r="129" spans="1:9" ht="12.75">
      <c r="A129" s="161"/>
      <c r="B129" s="72" t="s">
        <v>188</v>
      </c>
      <c r="C129" s="195" t="s">
        <v>444</v>
      </c>
      <c r="D129" s="143" t="s">
        <v>14</v>
      </c>
      <c r="E129" s="144">
        <v>4</v>
      </c>
      <c r="F129" s="144"/>
      <c r="G129" s="89">
        <f t="shared" si="1"/>
        <v>0</v>
      </c>
      <c r="H129" s="203"/>
      <c r="I129" s="101"/>
    </row>
    <row r="130" spans="1:9" ht="12.75">
      <c r="A130" s="161"/>
      <c r="B130" s="72" t="s">
        <v>189</v>
      </c>
      <c r="C130" s="195" t="s">
        <v>445</v>
      </c>
      <c r="D130" s="143" t="s">
        <v>14</v>
      </c>
      <c r="E130" s="144">
        <v>12</v>
      </c>
      <c r="F130" s="144"/>
      <c r="G130" s="89">
        <f t="shared" si="1"/>
        <v>0</v>
      </c>
      <c r="H130" s="203"/>
      <c r="I130" s="101"/>
    </row>
    <row r="131" spans="1:9" ht="12.75">
      <c r="A131" s="161"/>
      <c r="B131" s="72"/>
      <c r="C131" s="145"/>
      <c r="D131" s="143"/>
      <c r="E131" s="144"/>
      <c r="F131" s="144"/>
      <c r="G131" s="89">
        <f t="shared" si="1"/>
        <v>0</v>
      </c>
      <c r="I131" s="101"/>
    </row>
    <row r="132" spans="1:10" s="111" customFormat="1" ht="12.75">
      <c r="A132" s="90">
        <v>4</v>
      </c>
      <c r="B132" s="146"/>
      <c r="C132" s="94" t="s">
        <v>226</v>
      </c>
      <c r="D132" s="163"/>
      <c r="E132" s="163"/>
      <c r="F132" s="163"/>
      <c r="G132" s="89">
        <f t="shared" si="1"/>
        <v>0</v>
      </c>
      <c r="H132" s="33"/>
      <c r="I132" s="101"/>
      <c r="J132" s="33"/>
    </row>
    <row r="133" spans="1:10" s="92" customFormat="1" ht="12.75">
      <c r="A133" s="148"/>
      <c r="B133" s="146" t="s">
        <v>58</v>
      </c>
      <c r="C133" s="145" t="s">
        <v>227</v>
      </c>
      <c r="D133" s="143" t="s">
        <v>228</v>
      </c>
      <c r="E133" s="144">
        <v>500</v>
      </c>
      <c r="F133" s="203"/>
      <c r="G133" s="89">
        <f t="shared" si="1"/>
        <v>0</v>
      </c>
      <c r="H133" s="203"/>
      <c r="I133" s="101"/>
      <c r="J133" s="33"/>
    </row>
    <row r="134" spans="1:10" s="92" customFormat="1" ht="12.75">
      <c r="A134" s="148"/>
      <c r="B134" s="146" t="s">
        <v>68</v>
      </c>
      <c r="C134" s="145" t="s">
        <v>229</v>
      </c>
      <c r="D134" s="143" t="s">
        <v>228</v>
      </c>
      <c r="E134" s="144">
        <v>900</v>
      </c>
      <c r="F134" s="203"/>
      <c r="G134" s="89">
        <f t="shared" si="1"/>
        <v>0</v>
      </c>
      <c r="H134" s="203"/>
      <c r="I134" s="101"/>
      <c r="J134" s="33"/>
    </row>
    <row r="135" spans="1:9" ht="12.75">
      <c r="A135" s="161"/>
      <c r="B135" s="72"/>
      <c r="C135" s="147"/>
      <c r="D135" s="73"/>
      <c r="E135" s="74"/>
      <c r="F135" s="74"/>
      <c r="G135" s="89">
        <f t="shared" si="1"/>
        <v>0</v>
      </c>
      <c r="I135" s="101"/>
    </row>
    <row r="136" spans="1:9" ht="15">
      <c r="A136" s="161"/>
      <c r="B136" s="72"/>
      <c r="C136" s="421" t="s">
        <v>45</v>
      </c>
      <c r="D136" s="422"/>
      <c r="E136" s="422"/>
      <c r="F136" s="422"/>
      <c r="G136" s="424">
        <f>SUM(G7:G134)</f>
        <v>0</v>
      </c>
      <c r="I136" s="101"/>
    </row>
    <row r="137" spans="1:9" ht="15">
      <c r="A137" s="161"/>
      <c r="B137" s="72"/>
      <c r="C137" s="423" t="s">
        <v>775</v>
      </c>
      <c r="D137" s="418"/>
      <c r="E137" s="418"/>
      <c r="F137" s="418"/>
      <c r="G137" s="420">
        <f>G136*0.4</f>
        <v>0</v>
      </c>
      <c r="I137" s="101"/>
    </row>
    <row r="138" spans="1:10" s="81" customFormat="1" ht="34.5" customHeight="1" thickBot="1">
      <c r="A138" s="243"/>
      <c r="B138" s="244"/>
      <c r="C138" s="425" t="s">
        <v>776</v>
      </c>
      <c r="D138" s="426"/>
      <c r="E138" s="427"/>
      <c r="F138" s="428"/>
      <c r="G138" s="419">
        <f>G136+G137</f>
        <v>0</v>
      </c>
      <c r="H138" s="33"/>
      <c r="I138" s="33"/>
      <c r="J138" s="33"/>
    </row>
  </sheetData>
  <sheetProtection/>
  <printOptions gridLines="1" horizontalCentered="1"/>
  <pageMargins left="0.5118110236220472" right="0.4330708661417323" top="1.19" bottom="0.4330708661417323" header="0.5905511811023623" footer="0"/>
  <pageSetup horizontalDpi="300" verticalDpi="300" orientation="landscape" paperSize="9" r:id="rId1"/>
  <headerFooter alignWithMargins="0">
    <oddHeader>&amp;L&amp;11SECRETARIA DO MEIO AMBIENTE
FUNDAÇÃO FLORESTAL
&amp;C&amp;11ESTAÇÃO ECOLÓGICA DE JURÉIA-ITATINS
Núcleo Arpoador
Centro de Educação Ambiental&amp;R&amp;11Planilha Orçamentária
Estrutura de Madeira
data base: Outubro/2012</oddHeader>
    <oddFooter>&amp;Rpágina &amp;P / &amp;N</oddFooter>
  </headerFooter>
</worksheet>
</file>

<file path=xl/worksheets/sheet5.xml><?xml version="1.0" encoding="utf-8"?>
<worksheet xmlns="http://schemas.openxmlformats.org/spreadsheetml/2006/main" xmlns:r="http://schemas.openxmlformats.org/officeDocument/2006/relationships">
  <sheetPr codeName="Plan6"/>
  <dimension ref="A1:M198"/>
  <sheetViews>
    <sheetView showZeros="0" view="pageBreakPreview" zoomScaleSheetLayoutView="100" workbookViewId="0" topLeftCell="A56">
      <selection activeCell="I136" sqref="I136"/>
    </sheetView>
  </sheetViews>
  <sheetFormatPr defaultColWidth="9.140625" defaultRowHeight="12.75"/>
  <cols>
    <col min="1" max="1" width="6.00390625" style="27" customWidth="1"/>
    <col min="2" max="2" width="10.421875" style="22" customWidth="1"/>
    <col min="3" max="3" width="66.57421875" style="28" customWidth="1"/>
    <col min="4" max="4" width="5.57421875" style="25" customWidth="1"/>
    <col min="5" max="5" width="10.7109375" style="355" customWidth="1"/>
    <col min="6" max="6" width="11.7109375" style="23" customWidth="1"/>
    <col min="7" max="8" width="17.28125" style="23" customWidth="1"/>
    <col min="9" max="9" width="15.7109375" style="33" customWidth="1"/>
    <col min="10" max="10" width="9.00390625" style="240" customWidth="1"/>
    <col min="11" max="16384" width="9.140625" style="24" customWidth="1"/>
  </cols>
  <sheetData>
    <row r="1" spans="1:10" s="48" customFormat="1" ht="13.5" thickBot="1">
      <c r="A1" s="95" t="s">
        <v>2</v>
      </c>
      <c r="B1" s="96" t="s">
        <v>3</v>
      </c>
      <c r="C1" s="97" t="s">
        <v>64</v>
      </c>
      <c r="D1" s="96" t="s">
        <v>4</v>
      </c>
      <c r="E1" s="98" t="s">
        <v>5</v>
      </c>
      <c r="F1" s="98" t="s">
        <v>98</v>
      </c>
      <c r="G1" s="99" t="s">
        <v>55</v>
      </c>
      <c r="H1" s="238"/>
      <c r="I1" s="101"/>
      <c r="J1" s="238"/>
    </row>
    <row r="2" spans="1:10" s="26" customFormat="1" ht="12.75">
      <c r="A2" s="90"/>
      <c r="B2" s="72"/>
      <c r="C2" s="196"/>
      <c r="D2" s="197"/>
      <c r="E2" s="231"/>
      <c r="F2" s="203"/>
      <c r="G2" s="204"/>
      <c r="H2" s="203"/>
      <c r="I2" s="101"/>
      <c r="J2" s="203"/>
    </row>
    <row r="3" spans="1:10" s="26" customFormat="1" ht="12.75">
      <c r="A3" s="90">
        <v>1</v>
      </c>
      <c r="B3" s="72"/>
      <c r="C3" s="100" t="s">
        <v>100</v>
      </c>
      <c r="D3" s="197"/>
      <c r="E3" s="231"/>
      <c r="F3" s="203"/>
      <c r="G3" s="204">
        <f>F3*E3</f>
        <v>0</v>
      </c>
      <c r="H3" s="203"/>
      <c r="I3" s="101"/>
      <c r="J3" s="101"/>
    </row>
    <row r="4" spans="1:10" s="26" customFormat="1" ht="51">
      <c r="A4" s="90"/>
      <c r="B4" s="72" t="s">
        <v>6</v>
      </c>
      <c r="C4" s="196" t="s">
        <v>549</v>
      </c>
      <c r="D4" s="197"/>
      <c r="E4" s="231"/>
      <c r="F4" s="203"/>
      <c r="G4" s="204">
        <f>F4*E4</f>
        <v>0</v>
      </c>
      <c r="H4" s="238"/>
      <c r="I4" s="479"/>
      <c r="J4" s="101"/>
    </row>
    <row r="5" spans="1:10" s="26" customFormat="1" ht="12.75">
      <c r="A5" s="90"/>
      <c r="B5" s="72" t="s">
        <v>185</v>
      </c>
      <c r="C5" s="196" t="s">
        <v>439</v>
      </c>
      <c r="D5" s="197" t="s">
        <v>9</v>
      </c>
      <c r="E5" s="203">
        <v>447</v>
      </c>
      <c r="F5" s="203"/>
      <c r="G5" s="204">
        <f>F5*E5</f>
        <v>0</v>
      </c>
      <c r="H5" s="439"/>
      <c r="I5" s="101"/>
      <c r="J5" s="206"/>
    </row>
    <row r="6" spans="1:10" s="26" customFormat="1" ht="14.25" customHeight="1">
      <c r="A6" s="90"/>
      <c r="B6" s="72"/>
      <c r="C6" s="196"/>
      <c r="D6" s="197"/>
      <c r="E6" s="203"/>
      <c r="F6" s="203"/>
      <c r="G6" s="204"/>
      <c r="H6" s="439"/>
      <c r="I6" s="101"/>
      <c r="J6" s="203"/>
    </row>
    <row r="7" spans="1:10" s="354" customFormat="1" ht="12.75">
      <c r="A7" s="351"/>
      <c r="B7" s="352"/>
      <c r="C7" s="353" t="s">
        <v>106</v>
      </c>
      <c r="D7" s="197"/>
      <c r="E7" s="203"/>
      <c r="F7" s="203"/>
      <c r="G7" s="511">
        <f>SUM(G5:G6)</f>
        <v>0</v>
      </c>
      <c r="H7" s="481"/>
      <c r="I7" s="101"/>
      <c r="J7" s="203"/>
    </row>
    <row r="8" spans="1:10" s="26" customFormat="1" ht="12.75">
      <c r="A8" s="90"/>
      <c r="B8" s="72"/>
      <c r="C8" s="196"/>
      <c r="D8" s="197"/>
      <c r="E8" s="203"/>
      <c r="F8" s="203"/>
      <c r="G8" s="204">
        <f aca="true" t="shared" si="0" ref="G8:G15">F8*E8</f>
        <v>0</v>
      </c>
      <c r="H8" s="439"/>
      <c r="I8" s="101"/>
      <c r="J8" s="203"/>
    </row>
    <row r="9" spans="1:10" s="26" customFormat="1" ht="12.75">
      <c r="A9" s="90">
        <v>2</v>
      </c>
      <c r="B9" s="72"/>
      <c r="C9" s="100" t="s">
        <v>99</v>
      </c>
      <c r="D9" s="197"/>
      <c r="E9" s="203"/>
      <c r="F9" s="203"/>
      <c r="G9" s="204">
        <f t="shared" si="0"/>
        <v>0</v>
      </c>
      <c r="H9" s="439"/>
      <c r="I9" s="101"/>
      <c r="J9" s="203"/>
    </row>
    <row r="10" spans="1:10" s="26" customFormat="1" ht="25.5">
      <c r="A10" s="90"/>
      <c r="B10" s="72" t="s">
        <v>30</v>
      </c>
      <c r="C10" s="196" t="s">
        <v>203</v>
      </c>
      <c r="D10" s="197" t="s">
        <v>9</v>
      </c>
      <c r="E10" s="203">
        <v>894</v>
      </c>
      <c r="F10" s="203"/>
      <c r="G10" s="204">
        <f t="shared" si="0"/>
        <v>0</v>
      </c>
      <c r="H10" s="439"/>
      <c r="I10" s="101"/>
      <c r="J10" s="207"/>
    </row>
    <row r="11" spans="1:10" s="26" customFormat="1" ht="12.75">
      <c r="A11" s="90"/>
      <c r="B11" s="72" t="s">
        <v>31</v>
      </c>
      <c r="C11" s="196" t="s">
        <v>204</v>
      </c>
      <c r="D11" s="197" t="s">
        <v>9</v>
      </c>
      <c r="E11" s="203">
        <v>577</v>
      </c>
      <c r="F11" s="203"/>
      <c r="G11" s="204">
        <f t="shared" si="0"/>
        <v>0</v>
      </c>
      <c r="H11" s="439"/>
      <c r="I11" s="101"/>
      <c r="J11" s="207"/>
    </row>
    <row r="12" spans="1:10" s="26" customFormat="1" ht="12.75">
      <c r="A12" s="90"/>
      <c r="B12" s="72" t="s">
        <v>32</v>
      </c>
      <c r="C12" s="196" t="s">
        <v>594</v>
      </c>
      <c r="D12" s="197" t="s">
        <v>9</v>
      </c>
      <c r="E12" s="203">
        <v>452</v>
      </c>
      <c r="F12" s="203"/>
      <c r="G12" s="204">
        <f t="shared" si="0"/>
        <v>0</v>
      </c>
      <c r="H12" s="439"/>
      <c r="I12" s="101"/>
      <c r="J12" s="207"/>
    </row>
    <row r="13" spans="1:10" s="26" customFormat="1" ht="37.5" customHeight="1">
      <c r="A13" s="90"/>
      <c r="B13" s="72" t="s">
        <v>186</v>
      </c>
      <c r="C13" s="196" t="s">
        <v>608</v>
      </c>
      <c r="D13" s="197" t="s">
        <v>9</v>
      </c>
      <c r="E13" s="203">
        <v>125</v>
      </c>
      <c r="F13" s="203"/>
      <c r="G13" s="204">
        <f t="shared" si="0"/>
        <v>0</v>
      </c>
      <c r="H13" s="445"/>
      <c r="I13" s="101"/>
      <c r="J13" s="207"/>
    </row>
    <row r="14" spans="1:10" s="26" customFormat="1" ht="38.25">
      <c r="A14" s="90"/>
      <c r="B14" s="72" t="s">
        <v>187</v>
      </c>
      <c r="C14" s="305" t="s">
        <v>595</v>
      </c>
      <c r="D14" s="197" t="s">
        <v>9</v>
      </c>
      <c r="E14" s="203">
        <v>317</v>
      </c>
      <c r="F14" s="203"/>
      <c r="G14" s="204">
        <f t="shared" si="0"/>
        <v>0</v>
      </c>
      <c r="H14" s="439"/>
      <c r="I14" s="101"/>
      <c r="J14" s="207"/>
    </row>
    <row r="15" spans="1:10" s="26" customFormat="1" ht="25.5" customHeight="1">
      <c r="A15" s="90"/>
      <c r="B15" s="72" t="s">
        <v>606</v>
      </c>
      <c r="C15" s="196" t="s">
        <v>607</v>
      </c>
      <c r="D15" s="197" t="s">
        <v>9</v>
      </c>
      <c r="E15" s="203">
        <v>125</v>
      </c>
      <c r="F15" s="203"/>
      <c r="G15" s="204">
        <f t="shared" si="0"/>
        <v>0</v>
      </c>
      <c r="H15" s="395"/>
      <c r="I15" s="101"/>
      <c r="J15" s="207"/>
    </row>
    <row r="16" spans="1:10" s="26" customFormat="1" ht="12" customHeight="1">
      <c r="A16" s="90"/>
      <c r="B16" s="72"/>
      <c r="C16" s="219"/>
      <c r="D16" s="197"/>
      <c r="E16" s="203"/>
      <c r="F16" s="203"/>
      <c r="G16" s="204"/>
      <c r="H16" s="439"/>
      <c r="I16" s="101"/>
      <c r="J16" s="203"/>
    </row>
    <row r="17" spans="1:10" s="26" customFormat="1" ht="12.75">
      <c r="A17" s="90"/>
      <c r="B17" s="72"/>
      <c r="C17" s="205" t="s">
        <v>105</v>
      </c>
      <c r="D17" s="197"/>
      <c r="E17" s="203"/>
      <c r="F17" s="203"/>
      <c r="G17" s="511">
        <f>SUM(G10:G16)</f>
        <v>0</v>
      </c>
      <c r="H17" s="481"/>
      <c r="I17" s="101"/>
      <c r="J17" s="203"/>
    </row>
    <row r="18" spans="1:10" ht="12" customHeight="1">
      <c r="A18" s="161"/>
      <c r="B18" s="72"/>
      <c r="C18" s="141"/>
      <c r="D18" s="72"/>
      <c r="E18" s="203"/>
      <c r="F18" s="203"/>
      <c r="G18" s="204">
        <f>F18*E18</f>
        <v>0</v>
      </c>
      <c r="H18" s="439"/>
      <c r="I18" s="101"/>
      <c r="J18" s="74"/>
    </row>
    <row r="19" spans="1:10" s="26" customFormat="1" ht="12.75">
      <c r="A19" s="90">
        <v>3</v>
      </c>
      <c r="B19" s="72"/>
      <c r="C19" s="100" t="s">
        <v>166</v>
      </c>
      <c r="D19" s="197"/>
      <c r="E19" s="203"/>
      <c r="F19" s="203"/>
      <c r="G19" s="204"/>
      <c r="H19" s="439"/>
      <c r="I19" s="101"/>
      <c r="J19" s="203"/>
    </row>
    <row r="20" spans="1:10" s="26" customFormat="1" ht="12.75">
      <c r="A20" s="90"/>
      <c r="B20" s="72"/>
      <c r="C20" s="100"/>
      <c r="D20" s="197"/>
      <c r="E20" s="203"/>
      <c r="F20" s="203"/>
      <c r="G20" s="204"/>
      <c r="H20" s="439"/>
      <c r="I20" s="101"/>
      <c r="J20" s="203"/>
    </row>
    <row r="21" spans="1:10" s="26" customFormat="1" ht="25.5">
      <c r="A21" s="90"/>
      <c r="B21" s="72"/>
      <c r="C21" s="196" t="s">
        <v>547</v>
      </c>
      <c r="D21" s="72"/>
      <c r="E21" s="203"/>
      <c r="F21" s="203"/>
      <c r="G21" s="204">
        <f>F21*E21</f>
        <v>0</v>
      </c>
      <c r="H21" s="439"/>
      <c r="I21" s="101"/>
      <c r="J21" s="203"/>
    </row>
    <row r="22" spans="1:10" s="26" customFormat="1" ht="12.75">
      <c r="A22" s="90"/>
      <c r="B22" s="72"/>
      <c r="C22" s="196"/>
      <c r="D22" s="72"/>
      <c r="E22" s="203"/>
      <c r="F22" s="203"/>
      <c r="G22" s="204"/>
      <c r="H22" s="439"/>
      <c r="I22" s="101"/>
      <c r="J22" s="203"/>
    </row>
    <row r="23" spans="1:10" s="26" customFormat="1" ht="51">
      <c r="A23" s="90"/>
      <c r="B23" s="72" t="s">
        <v>10</v>
      </c>
      <c r="C23" s="196" t="s">
        <v>596</v>
      </c>
      <c r="D23" s="197" t="s">
        <v>9</v>
      </c>
      <c r="E23" s="203">
        <v>499</v>
      </c>
      <c r="F23" s="203"/>
      <c r="G23" s="204">
        <f aca="true" t="shared" si="1" ref="G23:G46">F23*E23</f>
        <v>0</v>
      </c>
      <c r="H23" s="472"/>
      <c r="I23" s="238"/>
      <c r="J23" s="198"/>
    </row>
    <row r="24" spans="1:10" s="26" customFormat="1" ht="25.5">
      <c r="A24" s="90"/>
      <c r="B24" s="72" t="s">
        <v>65</v>
      </c>
      <c r="C24" s="305" t="s">
        <v>550</v>
      </c>
      <c r="D24" s="197" t="s">
        <v>9</v>
      </c>
      <c r="E24" s="389">
        <v>157</v>
      </c>
      <c r="F24" s="203"/>
      <c r="G24" s="204">
        <f t="shared" si="1"/>
        <v>0</v>
      </c>
      <c r="H24" s="445"/>
      <c r="I24" s="101"/>
      <c r="J24" s="207"/>
    </row>
    <row r="25" spans="1:10" s="26" customFormat="1" ht="25.5">
      <c r="A25" s="90"/>
      <c r="B25" s="72" t="s">
        <v>102</v>
      </c>
      <c r="C25" s="196" t="s">
        <v>551</v>
      </c>
      <c r="D25" s="197" t="s">
        <v>9</v>
      </c>
      <c r="E25" s="203">
        <v>34</v>
      </c>
      <c r="F25" s="203"/>
      <c r="G25" s="204">
        <f t="shared" si="1"/>
        <v>0</v>
      </c>
      <c r="H25" s="445"/>
      <c r="I25" s="101"/>
      <c r="J25" s="207"/>
    </row>
    <row r="26" spans="1:10" s="26" customFormat="1" ht="25.5">
      <c r="A26" s="90"/>
      <c r="B26" s="72" t="s">
        <v>103</v>
      </c>
      <c r="C26" s="196" t="s">
        <v>597</v>
      </c>
      <c r="D26" s="197" t="s">
        <v>15</v>
      </c>
      <c r="E26" s="203">
        <v>24</v>
      </c>
      <c r="F26" s="203"/>
      <c r="G26" s="204">
        <f t="shared" si="1"/>
        <v>0</v>
      </c>
      <c r="H26" s="445"/>
      <c r="I26" s="101"/>
      <c r="J26" s="207"/>
    </row>
    <row r="27" spans="1:10" s="26" customFormat="1" ht="63" customHeight="1">
      <c r="A27" s="90"/>
      <c r="B27" s="72" t="s">
        <v>104</v>
      </c>
      <c r="C27" s="196" t="s">
        <v>598</v>
      </c>
      <c r="D27" s="197" t="s">
        <v>9</v>
      </c>
      <c r="E27" s="203">
        <v>210</v>
      </c>
      <c r="F27" s="203"/>
      <c r="G27" s="204">
        <f t="shared" si="1"/>
        <v>0</v>
      </c>
      <c r="H27" s="439"/>
      <c r="I27" s="101"/>
      <c r="J27" s="207"/>
    </row>
    <row r="28" spans="1:10" s="26" customFormat="1" ht="15" customHeight="1">
      <c r="A28" s="90"/>
      <c r="B28" s="72" t="s">
        <v>188</v>
      </c>
      <c r="C28" s="196" t="s">
        <v>599</v>
      </c>
      <c r="D28" s="197" t="s">
        <v>9</v>
      </c>
      <c r="E28" s="203">
        <v>26</v>
      </c>
      <c r="F28" s="203"/>
      <c r="G28" s="204">
        <f t="shared" si="1"/>
        <v>0</v>
      </c>
      <c r="H28" s="439"/>
      <c r="I28" s="101"/>
      <c r="J28" s="207"/>
    </row>
    <row r="29" spans="1:10" s="26" customFormat="1" ht="63.75" customHeight="1">
      <c r="A29" s="90"/>
      <c r="B29" s="72" t="s">
        <v>189</v>
      </c>
      <c r="C29" s="196" t="s">
        <v>600</v>
      </c>
      <c r="D29" s="197" t="s">
        <v>9</v>
      </c>
      <c r="E29" s="203">
        <v>30</v>
      </c>
      <c r="F29" s="203"/>
      <c r="G29" s="204">
        <f t="shared" si="1"/>
        <v>0</v>
      </c>
      <c r="H29" s="439"/>
      <c r="I29" s="101"/>
      <c r="J29" s="207"/>
    </row>
    <row r="30" spans="1:10" s="26" customFormat="1" ht="65.25" customHeight="1">
      <c r="A30" s="90"/>
      <c r="B30" s="72" t="s">
        <v>555</v>
      </c>
      <c r="C30" s="196" t="s">
        <v>601</v>
      </c>
      <c r="D30" s="197" t="s">
        <v>9</v>
      </c>
      <c r="E30" s="203">
        <v>31</v>
      </c>
      <c r="F30" s="203"/>
      <c r="G30" s="204">
        <f t="shared" si="1"/>
        <v>0</v>
      </c>
      <c r="H30" s="439"/>
      <c r="I30" s="101"/>
      <c r="J30" s="207"/>
    </row>
    <row r="31" spans="1:10" s="26" customFormat="1" ht="38.25">
      <c r="A31" s="90"/>
      <c r="B31" s="72" t="s">
        <v>556</v>
      </c>
      <c r="C31" s="196" t="s">
        <v>602</v>
      </c>
      <c r="D31" s="197" t="s">
        <v>15</v>
      </c>
      <c r="E31" s="203">
        <v>149</v>
      </c>
      <c r="F31" s="203"/>
      <c r="G31" s="204">
        <f t="shared" si="1"/>
        <v>0</v>
      </c>
      <c r="H31" s="445"/>
      <c r="I31" s="101"/>
      <c r="J31" s="207"/>
    </row>
    <row r="32" spans="1:10" s="26" customFormat="1" ht="38.25">
      <c r="A32" s="90"/>
      <c r="B32" s="72" t="s">
        <v>555</v>
      </c>
      <c r="C32" s="196" t="s">
        <v>603</v>
      </c>
      <c r="D32" s="197" t="s">
        <v>15</v>
      </c>
      <c r="E32" s="203">
        <v>46</v>
      </c>
      <c r="F32" s="203"/>
      <c r="G32" s="204">
        <f t="shared" si="1"/>
        <v>0</v>
      </c>
      <c r="H32" s="445"/>
      <c r="I32" s="101"/>
      <c r="J32" s="207"/>
    </row>
    <row r="33" spans="1:10" s="58" customFormat="1" ht="92.25" customHeight="1">
      <c r="A33" s="90"/>
      <c r="B33" s="72" t="s">
        <v>556</v>
      </c>
      <c r="C33" s="196" t="s">
        <v>759</v>
      </c>
      <c r="D33" s="197" t="s">
        <v>14</v>
      </c>
      <c r="E33" s="203">
        <v>102</v>
      </c>
      <c r="F33" s="203"/>
      <c r="G33" s="204">
        <f t="shared" si="1"/>
        <v>0</v>
      </c>
      <c r="H33" s="439"/>
      <c r="I33" s="238">
        <v>0</v>
      </c>
      <c r="J33" s="198">
        <f>I33*1.4</f>
        <v>0</v>
      </c>
    </row>
    <row r="34" spans="1:10" s="58" customFormat="1" ht="92.25" customHeight="1">
      <c r="A34" s="90"/>
      <c r="B34" s="72" t="s">
        <v>557</v>
      </c>
      <c r="C34" s="196" t="s">
        <v>760</v>
      </c>
      <c r="D34" s="197" t="s">
        <v>14</v>
      </c>
      <c r="E34" s="203">
        <v>48</v>
      </c>
      <c r="F34" s="203"/>
      <c r="G34" s="204">
        <f t="shared" si="1"/>
        <v>0</v>
      </c>
      <c r="H34" s="439"/>
      <c r="I34" s="238">
        <v>0</v>
      </c>
      <c r="J34" s="198">
        <f>I34*1.4</f>
        <v>0</v>
      </c>
    </row>
    <row r="35" spans="1:10" s="26" customFormat="1" ht="12.75">
      <c r="A35" s="90"/>
      <c r="B35" s="72" t="s">
        <v>604</v>
      </c>
      <c r="C35" s="196" t="s">
        <v>617</v>
      </c>
      <c r="D35" s="197"/>
      <c r="E35" s="203"/>
      <c r="F35" s="203"/>
      <c r="G35" s="204">
        <f t="shared" si="1"/>
        <v>0</v>
      </c>
      <c r="H35" s="439"/>
      <c r="I35" s="101"/>
      <c r="J35" s="203"/>
    </row>
    <row r="36" spans="1:10" s="26" customFormat="1" ht="12.75">
      <c r="A36" s="90"/>
      <c r="B36" s="72" t="s">
        <v>609</v>
      </c>
      <c r="C36" s="196" t="s">
        <v>619</v>
      </c>
      <c r="D36" s="197" t="s">
        <v>15</v>
      </c>
      <c r="E36" s="203">
        <v>1.8</v>
      </c>
      <c r="F36" s="203"/>
      <c r="G36" s="204">
        <f t="shared" si="1"/>
        <v>0</v>
      </c>
      <c r="H36" s="445"/>
      <c r="I36" s="101"/>
      <c r="J36" s="207"/>
    </row>
    <row r="37" spans="1:10" s="26" customFormat="1" ht="12.75">
      <c r="A37" s="90"/>
      <c r="B37" s="72" t="s">
        <v>610</v>
      </c>
      <c r="C37" s="196" t="s">
        <v>620</v>
      </c>
      <c r="D37" s="197" t="s">
        <v>15</v>
      </c>
      <c r="E37" s="203">
        <v>0.9</v>
      </c>
      <c r="F37" s="203"/>
      <c r="G37" s="204">
        <f t="shared" si="1"/>
        <v>0</v>
      </c>
      <c r="H37" s="445"/>
      <c r="I37" s="101"/>
      <c r="J37" s="207"/>
    </row>
    <row r="38" spans="1:10" s="26" customFormat="1" ht="12.75">
      <c r="A38" s="90"/>
      <c r="B38" s="72" t="s">
        <v>611</v>
      </c>
      <c r="C38" s="196" t="s">
        <v>621</v>
      </c>
      <c r="D38" s="197" t="s">
        <v>15</v>
      </c>
      <c r="E38" s="203">
        <v>0.9</v>
      </c>
      <c r="F38" s="203"/>
      <c r="G38" s="204">
        <f t="shared" si="1"/>
        <v>0</v>
      </c>
      <c r="H38" s="445"/>
      <c r="I38" s="101"/>
      <c r="J38" s="207"/>
    </row>
    <row r="39" spans="1:10" s="26" customFormat="1" ht="12.75">
      <c r="A39" s="90"/>
      <c r="B39" s="72" t="s">
        <v>612</v>
      </c>
      <c r="C39" s="196" t="s">
        <v>622</v>
      </c>
      <c r="D39" s="197" t="s">
        <v>15</v>
      </c>
      <c r="E39" s="203">
        <v>1</v>
      </c>
      <c r="F39" s="203"/>
      <c r="G39" s="204">
        <f t="shared" si="1"/>
        <v>0</v>
      </c>
      <c r="H39" s="445"/>
      <c r="I39" s="101"/>
      <c r="J39" s="207"/>
    </row>
    <row r="40" spans="1:10" s="26" customFormat="1" ht="12.75" customHeight="1">
      <c r="A40" s="90"/>
      <c r="B40" s="72" t="s">
        <v>613</v>
      </c>
      <c r="C40" s="196" t="s">
        <v>623</v>
      </c>
      <c r="D40" s="197" t="s">
        <v>15</v>
      </c>
      <c r="E40" s="203">
        <v>0.9</v>
      </c>
      <c r="F40" s="203"/>
      <c r="G40" s="204">
        <f t="shared" si="1"/>
        <v>0</v>
      </c>
      <c r="H40" s="445"/>
      <c r="I40" s="101"/>
      <c r="J40" s="207"/>
    </row>
    <row r="41" spans="1:10" s="26" customFormat="1" ht="12.75">
      <c r="A41" s="90"/>
      <c r="B41" s="72" t="s">
        <v>614</v>
      </c>
      <c r="C41" s="196" t="s">
        <v>624</v>
      </c>
      <c r="D41" s="197" t="s">
        <v>15</v>
      </c>
      <c r="E41" s="203">
        <v>2.3</v>
      </c>
      <c r="F41" s="203"/>
      <c r="G41" s="204">
        <f t="shared" si="1"/>
        <v>0</v>
      </c>
      <c r="H41" s="445"/>
      <c r="I41" s="101"/>
      <c r="J41" s="207"/>
    </row>
    <row r="42" spans="1:10" s="26" customFormat="1" ht="12.75">
      <c r="A42" s="90"/>
      <c r="B42" s="72" t="s">
        <v>615</v>
      </c>
      <c r="C42" s="196" t="s">
        <v>625</v>
      </c>
      <c r="D42" s="197" t="s">
        <v>15</v>
      </c>
      <c r="E42" s="203">
        <v>1.65</v>
      </c>
      <c r="F42" s="203"/>
      <c r="G42" s="204">
        <f t="shared" si="1"/>
        <v>0</v>
      </c>
      <c r="H42" s="445"/>
      <c r="I42" s="101"/>
      <c r="J42" s="207"/>
    </row>
    <row r="43" spans="1:10" s="26" customFormat="1" ht="12.75">
      <c r="A43" s="90"/>
      <c r="B43" s="72" t="s">
        <v>616</v>
      </c>
      <c r="C43" s="196" t="s">
        <v>626</v>
      </c>
      <c r="D43" s="197" t="s">
        <v>15</v>
      </c>
      <c r="E43" s="203">
        <v>2.3</v>
      </c>
      <c r="F43" s="203"/>
      <c r="G43" s="204">
        <f t="shared" si="1"/>
        <v>0</v>
      </c>
      <c r="H43" s="445"/>
      <c r="I43" s="101"/>
      <c r="J43" s="207"/>
    </row>
    <row r="44" spans="1:10" s="26" customFormat="1" ht="12.75">
      <c r="A44" s="90"/>
      <c r="B44" s="72"/>
      <c r="C44" s="196"/>
      <c r="D44" s="197"/>
      <c r="E44" s="203"/>
      <c r="F44" s="203"/>
      <c r="G44" s="204">
        <f t="shared" si="1"/>
        <v>0</v>
      </c>
      <c r="H44" s="439"/>
      <c r="I44" s="101"/>
      <c r="J44" s="240"/>
    </row>
    <row r="45" spans="1:10" s="26" customFormat="1" ht="25.5">
      <c r="A45" s="90"/>
      <c r="B45" s="72" t="s">
        <v>604</v>
      </c>
      <c r="C45" s="196" t="s">
        <v>618</v>
      </c>
      <c r="D45" s="197" t="s">
        <v>9</v>
      </c>
      <c r="E45" s="203">
        <v>297</v>
      </c>
      <c r="F45" s="203"/>
      <c r="G45" s="204">
        <f t="shared" si="1"/>
        <v>0</v>
      </c>
      <c r="H45" s="445"/>
      <c r="I45" s="101"/>
      <c r="J45" s="207"/>
    </row>
    <row r="46" spans="1:10" s="26" customFormat="1" ht="140.25">
      <c r="A46" s="90"/>
      <c r="B46" s="72" t="s">
        <v>605</v>
      </c>
      <c r="C46" s="196" t="s">
        <v>761</v>
      </c>
      <c r="D46" s="197" t="s">
        <v>9</v>
      </c>
      <c r="E46" s="203">
        <v>32</v>
      </c>
      <c r="F46" s="203"/>
      <c r="G46" s="204">
        <f t="shared" si="1"/>
        <v>0</v>
      </c>
      <c r="H46" s="439"/>
      <c r="I46" s="238"/>
      <c r="J46" s="198"/>
    </row>
    <row r="47" spans="1:10" s="26" customFormat="1" ht="12.75">
      <c r="A47" s="90"/>
      <c r="B47" s="72"/>
      <c r="C47" s="196"/>
      <c r="D47" s="197"/>
      <c r="E47" s="203"/>
      <c r="F47" s="203"/>
      <c r="G47" s="204"/>
      <c r="H47" s="439"/>
      <c r="I47" s="101"/>
      <c r="J47" s="240"/>
    </row>
    <row r="48" spans="1:10" s="26" customFormat="1" ht="12.75">
      <c r="A48" s="90"/>
      <c r="B48" s="72"/>
      <c r="C48" s="205" t="s">
        <v>107</v>
      </c>
      <c r="D48" s="197"/>
      <c r="E48" s="203"/>
      <c r="F48" s="203"/>
      <c r="G48" s="511">
        <f>SUM(G23:G47)</f>
        <v>0</v>
      </c>
      <c r="H48" s="481"/>
      <c r="I48" s="101"/>
      <c r="J48" s="240"/>
    </row>
    <row r="49" spans="1:10" s="49" customFormat="1" ht="12.75" customHeight="1">
      <c r="A49" s="161"/>
      <c r="B49" s="72"/>
      <c r="C49" s="234"/>
      <c r="D49" s="197"/>
      <c r="E49" s="203"/>
      <c r="F49" s="101"/>
      <c r="G49" s="115"/>
      <c r="H49" s="467"/>
      <c r="I49" s="101"/>
      <c r="J49" s="240"/>
    </row>
    <row r="50" spans="1:10" s="26" customFormat="1" ht="12.75">
      <c r="A50" s="90">
        <v>4</v>
      </c>
      <c r="B50" s="72"/>
      <c r="C50" s="100" t="s">
        <v>16</v>
      </c>
      <c r="D50" s="197"/>
      <c r="E50" s="203"/>
      <c r="F50" s="203"/>
      <c r="G50" s="204">
        <f aca="true" t="shared" si="2" ref="G50:G57">F50*E50</f>
        <v>0</v>
      </c>
      <c r="H50" s="439"/>
      <c r="I50" s="101"/>
      <c r="J50" s="240"/>
    </row>
    <row r="51" spans="1:10" s="26" customFormat="1" ht="12.75">
      <c r="A51" s="90"/>
      <c r="B51" s="72" t="s">
        <v>58</v>
      </c>
      <c r="C51" s="100" t="s">
        <v>562</v>
      </c>
      <c r="D51" s="197"/>
      <c r="E51" s="203"/>
      <c r="F51" s="203"/>
      <c r="G51" s="204">
        <f t="shared" si="2"/>
        <v>0</v>
      </c>
      <c r="H51" s="439"/>
      <c r="I51" s="101"/>
      <c r="J51" s="240"/>
    </row>
    <row r="52" spans="1:10" s="354" customFormat="1" ht="27.75" customHeight="1">
      <c r="A52" s="90"/>
      <c r="B52" s="72" t="s">
        <v>190</v>
      </c>
      <c r="C52" s="196" t="s">
        <v>563</v>
      </c>
      <c r="D52" s="197" t="s">
        <v>14</v>
      </c>
      <c r="E52" s="203">
        <v>4</v>
      </c>
      <c r="F52" s="203"/>
      <c r="G52" s="204">
        <f t="shared" si="2"/>
        <v>0</v>
      </c>
      <c r="H52" s="445"/>
      <c r="I52" s="238"/>
      <c r="J52" s="452"/>
    </row>
    <row r="53" spans="1:10" s="26" customFormat="1" ht="38.25">
      <c r="A53" s="90"/>
      <c r="B53" s="72" t="s">
        <v>191</v>
      </c>
      <c r="C53" s="207" t="s">
        <v>639</v>
      </c>
      <c r="D53" s="197" t="s">
        <v>14</v>
      </c>
      <c r="E53" s="203">
        <v>1</v>
      </c>
      <c r="F53" s="203"/>
      <c r="G53" s="204">
        <f t="shared" si="2"/>
        <v>0</v>
      </c>
      <c r="H53" s="445"/>
      <c r="I53" s="238"/>
      <c r="J53" s="198"/>
    </row>
    <row r="54" spans="1:10" s="26" customFormat="1" ht="25.5">
      <c r="A54" s="90"/>
      <c r="B54" s="72" t="s">
        <v>192</v>
      </c>
      <c r="C54" s="196" t="s">
        <v>627</v>
      </c>
      <c r="D54" s="197" t="s">
        <v>14</v>
      </c>
      <c r="E54" s="203">
        <v>4</v>
      </c>
      <c r="F54" s="203"/>
      <c r="G54" s="204">
        <f t="shared" si="2"/>
        <v>0</v>
      </c>
      <c r="H54" s="463"/>
      <c r="I54" s="238"/>
      <c r="J54" s="198"/>
    </row>
    <row r="55" spans="1:10" s="26" customFormat="1" ht="25.5">
      <c r="A55" s="90"/>
      <c r="B55" s="72" t="s">
        <v>202</v>
      </c>
      <c r="C55" s="196" t="s">
        <v>726</v>
      </c>
      <c r="D55" s="197" t="s">
        <v>14</v>
      </c>
      <c r="E55" s="203">
        <v>5</v>
      </c>
      <c r="F55" s="203"/>
      <c r="G55" s="204">
        <f t="shared" si="2"/>
        <v>0</v>
      </c>
      <c r="H55" s="445"/>
      <c r="I55" s="101"/>
      <c r="J55" s="198"/>
    </row>
    <row r="56" spans="1:10" s="26" customFormat="1" ht="12.75">
      <c r="A56" s="90"/>
      <c r="B56" s="72" t="s">
        <v>206</v>
      </c>
      <c r="C56" s="196" t="s">
        <v>628</v>
      </c>
      <c r="D56" s="197" t="s">
        <v>14</v>
      </c>
      <c r="E56" s="203">
        <v>2</v>
      </c>
      <c r="F56" s="203"/>
      <c r="G56" s="204">
        <f t="shared" si="2"/>
        <v>0</v>
      </c>
      <c r="H56" s="445"/>
      <c r="I56" s="101"/>
      <c r="J56" s="198"/>
    </row>
    <row r="57" spans="1:10" s="26" customFormat="1" ht="25.5">
      <c r="A57" s="351"/>
      <c r="B57" s="72" t="s">
        <v>391</v>
      </c>
      <c r="C57" s="196" t="s">
        <v>629</v>
      </c>
      <c r="D57" s="197" t="s">
        <v>14</v>
      </c>
      <c r="E57" s="203">
        <v>1</v>
      </c>
      <c r="F57" s="203"/>
      <c r="G57" s="204">
        <f t="shared" si="2"/>
        <v>0</v>
      </c>
      <c r="H57" s="445"/>
      <c r="I57" s="101"/>
      <c r="J57" s="240"/>
    </row>
    <row r="58" spans="1:10" s="26" customFormat="1" ht="12.75">
      <c r="A58" s="90"/>
      <c r="B58" s="72"/>
      <c r="C58" s="196"/>
      <c r="D58" s="197"/>
      <c r="E58" s="203"/>
      <c r="F58" s="203"/>
      <c r="G58" s="204"/>
      <c r="H58" s="439"/>
      <c r="I58" s="101"/>
      <c r="J58" s="240"/>
    </row>
    <row r="59" spans="1:10" s="26" customFormat="1" ht="12.75">
      <c r="A59" s="90"/>
      <c r="B59" s="72" t="s">
        <v>68</v>
      </c>
      <c r="C59" s="100" t="s">
        <v>554</v>
      </c>
      <c r="D59" s="197"/>
      <c r="E59" s="203"/>
      <c r="F59" s="203"/>
      <c r="G59" s="204">
        <f aca="true" t="shared" si="3" ref="G59:G67">F59*E59</f>
        <v>0</v>
      </c>
      <c r="H59" s="439"/>
      <c r="I59" s="101"/>
      <c r="J59" s="240"/>
    </row>
    <row r="60" spans="1:10" s="26" customFormat="1" ht="51">
      <c r="A60" s="90"/>
      <c r="B60" s="72" t="s">
        <v>193</v>
      </c>
      <c r="C60" s="196" t="s">
        <v>630</v>
      </c>
      <c r="D60" s="197" t="s">
        <v>14</v>
      </c>
      <c r="E60" s="203">
        <v>3</v>
      </c>
      <c r="F60" s="203"/>
      <c r="G60" s="204">
        <f t="shared" si="3"/>
        <v>0</v>
      </c>
      <c r="H60" s="445"/>
      <c r="I60" s="101"/>
      <c r="J60" s="240"/>
    </row>
    <row r="61" spans="1:10" s="26" customFormat="1" ht="38.25">
      <c r="A61" s="90"/>
      <c r="B61" s="72" t="s">
        <v>194</v>
      </c>
      <c r="C61" s="196" t="s">
        <v>631</v>
      </c>
      <c r="D61" s="197" t="s">
        <v>14</v>
      </c>
      <c r="E61" s="203">
        <v>3</v>
      </c>
      <c r="F61" s="203"/>
      <c r="G61" s="204">
        <f t="shared" si="3"/>
        <v>0</v>
      </c>
      <c r="H61" s="463"/>
      <c r="I61" s="238"/>
      <c r="J61" s="198"/>
    </row>
    <row r="62" spans="1:10" s="26" customFormat="1" ht="12.75" customHeight="1">
      <c r="A62" s="90"/>
      <c r="B62" s="72"/>
      <c r="C62" s="196"/>
      <c r="D62" s="197"/>
      <c r="E62" s="203"/>
      <c r="F62" s="203"/>
      <c r="G62" s="204">
        <f t="shared" si="3"/>
        <v>0</v>
      </c>
      <c r="H62" s="439"/>
      <c r="I62" s="238"/>
      <c r="J62" s="240"/>
    </row>
    <row r="63" spans="1:10" s="26" customFormat="1" ht="12.75">
      <c r="A63" s="90"/>
      <c r="B63" s="72" t="s">
        <v>78</v>
      </c>
      <c r="C63" s="100" t="s">
        <v>552</v>
      </c>
      <c r="D63" s="197"/>
      <c r="E63" s="203"/>
      <c r="F63" s="203"/>
      <c r="G63" s="204">
        <f t="shared" si="3"/>
        <v>0</v>
      </c>
      <c r="H63" s="439"/>
      <c r="I63" s="238"/>
      <c r="J63" s="240"/>
    </row>
    <row r="64" spans="1:10" s="26" customFormat="1" ht="25.5">
      <c r="A64" s="90"/>
      <c r="B64" s="72" t="s">
        <v>195</v>
      </c>
      <c r="C64" s="196" t="s">
        <v>632</v>
      </c>
      <c r="D64" s="197" t="s">
        <v>14</v>
      </c>
      <c r="E64" s="203">
        <v>4</v>
      </c>
      <c r="F64" s="203"/>
      <c r="G64" s="204">
        <f t="shared" si="3"/>
        <v>0</v>
      </c>
      <c r="H64" s="445"/>
      <c r="I64" s="238"/>
      <c r="J64" s="198"/>
    </row>
    <row r="65" spans="1:10" s="26" customFormat="1" ht="38.25">
      <c r="A65" s="90"/>
      <c r="B65" s="72" t="s">
        <v>196</v>
      </c>
      <c r="C65" s="196" t="s">
        <v>633</v>
      </c>
      <c r="D65" s="197" t="s">
        <v>14</v>
      </c>
      <c r="E65" s="203">
        <v>1</v>
      </c>
      <c r="F65" s="203"/>
      <c r="G65" s="204">
        <f t="shared" si="3"/>
        <v>0</v>
      </c>
      <c r="H65" s="463"/>
      <c r="I65" s="238"/>
      <c r="J65" s="198"/>
    </row>
    <row r="66" spans="1:10" s="26" customFormat="1" ht="24" customHeight="1">
      <c r="A66" s="90"/>
      <c r="B66" s="72" t="s">
        <v>197</v>
      </c>
      <c r="C66" s="196" t="s">
        <v>636</v>
      </c>
      <c r="D66" s="197" t="s">
        <v>14</v>
      </c>
      <c r="E66" s="203">
        <v>2</v>
      </c>
      <c r="F66" s="203"/>
      <c r="G66" s="204">
        <f t="shared" si="3"/>
        <v>0</v>
      </c>
      <c r="H66" s="463"/>
      <c r="I66" s="463"/>
      <c r="J66" s="198"/>
    </row>
    <row r="67" spans="1:10" s="26" customFormat="1" ht="24" customHeight="1">
      <c r="A67" s="90"/>
      <c r="B67" s="72" t="s">
        <v>553</v>
      </c>
      <c r="C67" s="196" t="s">
        <v>640</v>
      </c>
      <c r="D67" s="197" t="s">
        <v>14</v>
      </c>
      <c r="E67" s="203">
        <v>4</v>
      </c>
      <c r="F67" s="203"/>
      <c r="G67" s="204">
        <f t="shared" si="3"/>
        <v>0</v>
      </c>
      <c r="H67" s="463"/>
      <c r="I67" s="238"/>
      <c r="J67" s="198"/>
    </row>
    <row r="68" spans="1:10" s="26" customFormat="1" ht="12" customHeight="1">
      <c r="A68" s="90"/>
      <c r="B68" s="72"/>
      <c r="C68" s="469"/>
      <c r="D68" s="197"/>
      <c r="E68" s="203"/>
      <c r="F68" s="203"/>
      <c r="G68" s="204"/>
      <c r="H68" s="439"/>
      <c r="I68" s="101"/>
      <c r="J68" s="240"/>
    </row>
    <row r="69" spans="1:10" s="26" customFormat="1" ht="12" customHeight="1">
      <c r="A69" s="90"/>
      <c r="B69" s="72" t="s">
        <v>79</v>
      </c>
      <c r="C69" s="255" t="s">
        <v>59</v>
      </c>
      <c r="D69" s="197"/>
      <c r="E69" s="203"/>
      <c r="F69" s="203"/>
      <c r="G69" s="204">
        <f>F69*E69</f>
        <v>0</v>
      </c>
      <c r="H69" s="439"/>
      <c r="I69" s="101"/>
      <c r="J69" s="240"/>
    </row>
    <row r="70" spans="1:10" s="26" customFormat="1" ht="25.5">
      <c r="A70" s="90"/>
      <c r="B70" s="72" t="s">
        <v>198</v>
      </c>
      <c r="C70" s="196" t="s">
        <v>637</v>
      </c>
      <c r="D70" s="197" t="s">
        <v>14</v>
      </c>
      <c r="E70" s="203">
        <v>11</v>
      </c>
      <c r="F70" s="203"/>
      <c r="G70" s="204">
        <f aca="true" t="shared" si="4" ref="G70:G79">F70*E70</f>
        <v>0</v>
      </c>
      <c r="H70" s="445"/>
      <c r="I70" s="101"/>
      <c r="J70" s="198"/>
    </row>
    <row r="71" spans="1:10" s="58" customFormat="1" ht="25.5">
      <c r="A71" s="90"/>
      <c r="B71" s="72" t="s">
        <v>199</v>
      </c>
      <c r="C71" s="196" t="s">
        <v>592</v>
      </c>
      <c r="D71" s="197" t="s">
        <v>14</v>
      </c>
      <c r="E71" s="203">
        <v>2</v>
      </c>
      <c r="F71" s="203"/>
      <c r="G71" s="204">
        <f t="shared" si="4"/>
        <v>0</v>
      </c>
      <c r="H71" s="439"/>
      <c r="I71" s="238"/>
      <c r="J71" s="198"/>
    </row>
    <row r="72" spans="1:12" s="58" customFormat="1" ht="38.25">
      <c r="A72" s="90"/>
      <c r="B72" s="72" t="s">
        <v>200</v>
      </c>
      <c r="C72" s="196" t="s">
        <v>591</v>
      </c>
      <c r="D72" s="197" t="s">
        <v>9</v>
      </c>
      <c r="E72" s="203">
        <v>3</v>
      </c>
      <c r="F72" s="203"/>
      <c r="G72" s="204">
        <f t="shared" si="4"/>
        <v>0</v>
      </c>
      <c r="H72" s="445"/>
      <c r="I72" s="238"/>
      <c r="J72" s="198"/>
      <c r="K72" s="207"/>
      <c r="L72" s="207"/>
    </row>
    <row r="73" spans="1:12" s="58" customFormat="1" ht="38.25">
      <c r="A73" s="90"/>
      <c r="B73" s="72" t="s">
        <v>201</v>
      </c>
      <c r="C73" s="196" t="s">
        <v>558</v>
      </c>
      <c r="D73" s="197" t="s">
        <v>9</v>
      </c>
      <c r="E73" s="203">
        <v>0.63</v>
      </c>
      <c r="F73" s="203"/>
      <c r="G73" s="204">
        <f t="shared" si="4"/>
        <v>0</v>
      </c>
      <c r="H73" s="445"/>
      <c r="I73" s="101"/>
      <c r="J73" s="207"/>
      <c r="K73" s="207"/>
      <c r="L73" s="207"/>
    </row>
    <row r="74" spans="1:12" s="58" customFormat="1" ht="38.25" customHeight="1">
      <c r="A74" s="90"/>
      <c r="B74" s="72" t="s">
        <v>205</v>
      </c>
      <c r="C74" s="196" t="s">
        <v>634</v>
      </c>
      <c r="D74" s="197" t="s">
        <v>14</v>
      </c>
      <c r="E74" s="203">
        <v>4</v>
      </c>
      <c r="F74" s="203"/>
      <c r="G74" s="204">
        <f t="shared" si="4"/>
        <v>0</v>
      </c>
      <c r="H74" s="464"/>
      <c r="I74" s="238">
        <v>0</v>
      </c>
      <c r="J74" s="198">
        <f>I74*1.4</f>
        <v>0</v>
      </c>
      <c r="K74" s="207"/>
      <c r="L74" s="207"/>
    </row>
    <row r="75" spans="1:12" s="58" customFormat="1" ht="38.25">
      <c r="A75" s="90"/>
      <c r="B75" s="72" t="s">
        <v>207</v>
      </c>
      <c r="C75" s="196" t="s">
        <v>635</v>
      </c>
      <c r="D75" s="197" t="s">
        <v>14</v>
      </c>
      <c r="E75" s="203">
        <v>1</v>
      </c>
      <c r="F75" s="203"/>
      <c r="G75" s="204">
        <f t="shared" si="4"/>
        <v>0</v>
      </c>
      <c r="H75" s="445"/>
      <c r="I75" s="238"/>
      <c r="J75" s="198"/>
      <c r="K75" s="207"/>
      <c r="L75" s="207"/>
    </row>
    <row r="76" spans="1:12" s="58" customFormat="1" ht="51">
      <c r="A76" s="90"/>
      <c r="B76" s="72" t="s">
        <v>309</v>
      </c>
      <c r="C76" s="207" t="s">
        <v>727</v>
      </c>
      <c r="D76" s="197" t="s">
        <v>14</v>
      </c>
      <c r="E76" s="502">
        <v>1</v>
      </c>
      <c r="F76" s="203"/>
      <c r="G76" s="204">
        <f t="shared" si="4"/>
        <v>0</v>
      </c>
      <c r="H76" s="490"/>
      <c r="I76" s="395"/>
      <c r="J76" s="198"/>
      <c r="K76" s="207"/>
      <c r="L76" s="207"/>
    </row>
    <row r="77" spans="1:10" s="26" customFormat="1" ht="25.5">
      <c r="A77" s="90"/>
      <c r="B77" s="72" t="s">
        <v>310</v>
      </c>
      <c r="C77" s="207" t="s">
        <v>638</v>
      </c>
      <c r="D77" s="197" t="s">
        <v>14</v>
      </c>
      <c r="E77" s="502">
        <v>2</v>
      </c>
      <c r="F77" s="203"/>
      <c r="G77" s="204">
        <f t="shared" si="4"/>
        <v>0</v>
      </c>
      <c r="H77" s="522"/>
      <c r="I77" s="238">
        <v>0</v>
      </c>
      <c r="J77" s="198">
        <f>I77*1.4</f>
        <v>0</v>
      </c>
    </row>
    <row r="78" spans="1:10" s="26" customFormat="1" ht="38.25">
      <c r="A78" s="90"/>
      <c r="B78" s="72" t="s">
        <v>392</v>
      </c>
      <c r="C78" s="207" t="s">
        <v>559</v>
      </c>
      <c r="D78" s="197" t="s">
        <v>14</v>
      </c>
      <c r="E78" s="502">
        <v>1</v>
      </c>
      <c r="F78" s="203"/>
      <c r="G78" s="204">
        <f t="shared" si="4"/>
        <v>0</v>
      </c>
      <c r="H78" s="445"/>
      <c r="I78" s="238"/>
      <c r="J78" s="198"/>
    </row>
    <row r="79" spans="1:10" s="26" customFormat="1" ht="38.25">
      <c r="A79" s="90"/>
      <c r="B79" s="72" t="s">
        <v>435</v>
      </c>
      <c r="C79" s="207" t="s">
        <v>560</v>
      </c>
      <c r="D79" s="197" t="s">
        <v>9</v>
      </c>
      <c r="E79" s="502">
        <v>0.5</v>
      </c>
      <c r="F79" s="203"/>
      <c r="G79" s="204">
        <f t="shared" si="4"/>
        <v>0</v>
      </c>
      <c r="H79" s="445"/>
      <c r="I79" s="238"/>
      <c r="J79" s="198"/>
    </row>
    <row r="80" spans="1:10" s="26" customFormat="1" ht="12.75">
      <c r="A80" s="90"/>
      <c r="B80" s="72"/>
      <c r="C80" s="207"/>
      <c r="D80" s="197"/>
      <c r="E80" s="502"/>
      <c r="F80" s="203"/>
      <c r="G80" s="204"/>
      <c r="H80" s="439"/>
      <c r="I80" s="101"/>
      <c r="J80" s="240"/>
    </row>
    <row r="81" spans="1:10" s="26" customFormat="1" ht="12.75" customHeight="1">
      <c r="A81" s="90"/>
      <c r="B81" s="72"/>
      <c r="C81" s="205" t="s">
        <v>108</v>
      </c>
      <c r="D81" s="197"/>
      <c r="E81" s="203"/>
      <c r="F81" s="203"/>
      <c r="G81" s="511">
        <f>SUM(G52:G80)</f>
        <v>0</v>
      </c>
      <c r="H81" s="481"/>
      <c r="I81" s="101"/>
      <c r="J81" s="240"/>
    </row>
    <row r="82" spans="1:10" s="26" customFormat="1" ht="12.75">
      <c r="A82" s="161"/>
      <c r="B82" s="72"/>
      <c r="C82" s="141"/>
      <c r="D82" s="197"/>
      <c r="E82" s="203"/>
      <c r="F82" s="203"/>
      <c r="G82" s="204">
        <f aca="true" t="shared" si="5" ref="G82:G98">F82*E82</f>
        <v>0</v>
      </c>
      <c r="H82" s="439"/>
      <c r="I82" s="101"/>
      <c r="J82" s="240"/>
    </row>
    <row r="83" spans="1:10" s="26" customFormat="1" ht="12.75">
      <c r="A83" s="90">
        <v>5</v>
      </c>
      <c r="B83" s="72"/>
      <c r="C83" s="100" t="s">
        <v>666</v>
      </c>
      <c r="D83" s="72"/>
      <c r="E83" s="203"/>
      <c r="F83" s="203"/>
      <c r="G83" s="204">
        <f t="shared" si="5"/>
        <v>0</v>
      </c>
      <c r="H83" s="439"/>
      <c r="I83" s="101"/>
      <c r="J83" s="240"/>
    </row>
    <row r="84" spans="1:10" s="26" customFormat="1" ht="12.75">
      <c r="A84" s="161"/>
      <c r="B84" s="72"/>
      <c r="C84" s="141"/>
      <c r="D84" s="197"/>
      <c r="E84" s="203"/>
      <c r="F84" s="203"/>
      <c r="G84" s="204">
        <f t="shared" si="5"/>
        <v>0</v>
      </c>
      <c r="H84" s="439"/>
      <c r="I84" s="101"/>
      <c r="J84" s="240"/>
    </row>
    <row r="85" spans="1:10" s="61" customFormat="1" ht="44.25" customHeight="1">
      <c r="A85" s="90"/>
      <c r="B85" s="72" t="s">
        <v>12</v>
      </c>
      <c r="C85" s="100" t="s">
        <v>561</v>
      </c>
      <c r="D85" s="72"/>
      <c r="E85" s="203"/>
      <c r="F85" s="203"/>
      <c r="G85" s="204">
        <f t="shared" si="5"/>
        <v>0</v>
      </c>
      <c r="H85" s="439"/>
      <c r="I85" s="101"/>
      <c r="J85" s="240"/>
    </row>
    <row r="86" spans="1:10" s="208" customFormat="1" ht="12.75" customHeight="1">
      <c r="A86" s="90"/>
      <c r="B86" s="72" t="s">
        <v>208</v>
      </c>
      <c r="C86" s="196" t="s">
        <v>647</v>
      </c>
      <c r="D86" s="197" t="s">
        <v>9</v>
      </c>
      <c r="E86" s="203">
        <v>0.44</v>
      </c>
      <c r="F86" s="203"/>
      <c r="G86" s="204">
        <f t="shared" si="5"/>
        <v>0</v>
      </c>
      <c r="H86" s="445"/>
      <c r="I86" s="238"/>
      <c r="J86" s="198"/>
    </row>
    <row r="87" spans="1:10" s="61" customFormat="1" ht="14.25" customHeight="1">
      <c r="A87" s="90"/>
      <c r="B87" s="72" t="s">
        <v>209</v>
      </c>
      <c r="C87" s="196" t="s">
        <v>648</v>
      </c>
      <c r="D87" s="197" t="s">
        <v>9</v>
      </c>
      <c r="E87" s="203">
        <v>0.53</v>
      </c>
      <c r="F87" s="203"/>
      <c r="G87" s="204">
        <f t="shared" si="5"/>
        <v>0</v>
      </c>
      <c r="H87" s="445"/>
      <c r="I87" s="238"/>
      <c r="J87" s="198"/>
    </row>
    <row r="88" spans="1:10" s="208" customFormat="1" ht="25.5">
      <c r="A88" s="90"/>
      <c r="B88" s="72" t="s">
        <v>210</v>
      </c>
      <c r="C88" s="196" t="s">
        <v>649</v>
      </c>
      <c r="D88" s="197" t="s">
        <v>9</v>
      </c>
      <c r="E88" s="203">
        <v>1.55</v>
      </c>
      <c r="F88" s="203"/>
      <c r="G88" s="204">
        <f t="shared" si="5"/>
        <v>0</v>
      </c>
      <c r="H88" s="445"/>
      <c r="I88" s="238"/>
      <c r="J88" s="198"/>
    </row>
    <row r="89" spans="1:10" s="208" customFormat="1" ht="38.25">
      <c r="A89" s="90"/>
      <c r="B89" s="72" t="s">
        <v>240</v>
      </c>
      <c r="C89" s="196" t="s">
        <v>728</v>
      </c>
      <c r="D89" s="197" t="s">
        <v>9</v>
      </c>
      <c r="E89" s="203">
        <v>1.07</v>
      </c>
      <c r="F89" s="203"/>
      <c r="G89" s="204">
        <f t="shared" si="5"/>
        <v>0</v>
      </c>
      <c r="H89" s="445"/>
      <c r="I89" s="238"/>
      <c r="J89" s="198"/>
    </row>
    <row r="90" spans="1:10" s="208" customFormat="1" ht="25.5">
      <c r="A90" s="90"/>
      <c r="B90" s="72" t="s">
        <v>641</v>
      </c>
      <c r="C90" s="196" t="s">
        <v>642</v>
      </c>
      <c r="D90" s="197" t="s">
        <v>9</v>
      </c>
      <c r="E90" s="203">
        <v>0.65</v>
      </c>
      <c r="F90" s="203"/>
      <c r="G90" s="204">
        <f t="shared" si="5"/>
        <v>0</v>
      </c>
      <c r="H90" s="495"/>
      <c r="I90" s="395"/>
      <c r="J90" s="198"/>
    </row>
    <row r="91" spans="1:10" s="61" customFormat="1" ht="25.5" customHeight="1">
      <c r="A91" s="90"/>
      <c r="B91" s="72" t="s">
        <v>643</v>
      </c>
      <c r="C91" s="196" t="s">
        <v>652</v>
      </c>
      <c r="D91" s="197" t="s">
        <v>9</v>
      </c>
      <c r="E91" s="203">
        <v>0.78</v>
      </c>
      <c r="F91" s="203"/>
      <c r="G91" s="204">
        <f t="shared" si="5"/>
        <v>0</v>
      </c>
      <c r="H91" s="495"/>
      <c r="I91" s="238">
        <v>0</v>
      </c>
      <c r="J91" s="198">
        <f>I91*1.4</f>
        <v>0</v>
      </c>
    </row>
    <row r="92" spans="1:10" s="208" customFormat="1" ht="25.5">
      <c r="A92" s="90"/>
      <c r="B92" s="72" t="s">
        <v>644</v>
      </c>
      <c r="C92" s="196" t="s">
        <v>650</v>
      </c>
      <c r="D92" s="197" t="s">
        <v>9</v>
      </c>
      <c r="E92" s="203">
        <v>2.92</v>
      </c>
      <c r="F92" s="203"/>
      <c r="G92" s="204">
        <f t="shared" si="5"/>
        <v>0</v>
      </c>
      <c r="H92" s="495"/>
      <c r="I92" s="238">
        <v>0</v>
      </c>
      <c r="J92" s="198">
        <f>I92*1.4</f>
        <v>0</v>
      </c>
    </row>
    <row r="93" spans="1:10" s="208" customFormat="1" ht="25.5">
      <c r="A93" s="90"/>
      <c r="B93" s="72" t="s">
        <v>645</v>
      </c>
      <c r="C93" s="196" t="s">
        <v>653</v>
      </c>
      <c r="D93" s="197" t="s">
        <v>9</v>
      </c>
      <c r="E93" s="203">
        <v>4.03</v>
      </c>
      <c r="F93" s="203"/>
      <c r="G93" s="204">
        <f t="shared" si="5"/>
        <v>0</v>
      </c>
      <c r="H93" s="495"/>
      <c r="I93" s="238">
        <v>0</v>
      </c>
      <c r="J93" s="198">
        <f>I93*1.4</f>
        <v>0</v>
      </c>
    </row>
    <row r="94" spans="1:10" s="208" customFormat="1" ht="15">
      <c r="A94" s="90"/>
      <c r="B94" s="72" t="s">
        <v>646</v>
      </c>
      <c r="C94" s="196" t="s">
        <v>651</v>
      </c>
      <c r="D94" s="197" t="s">
        <v>9</v>
      </c>
      <c r="E94" s="203">
        <v>0.99</v>
      </c>
      <c r="F94" s="203"/>
      <c r="G94" s="204">
        <f t="shared" si="5"/>
        <v>0</v>
      </c>
      <c r="H94" s="495"/>
      <c r="I94" s="238">
        <v>0</v>
      </c>
      <c r="J94" s="198">
        <f>I94*1.4</f>
        <v>0</v>
      </c>
    </row>
    <row r="95" spans="1:10" s="208" customFormat="1" ht="25.5">
      <c r="A95" s="90"/>
      <c r="B95" s="72" t="s">
        <v>654</v>
      </c>
      <c r="C95" s="196" t="s">
        <v>655</v>
      </c>
      <c r="D95" s="197" t="s">
        <v>9</v>
      </c>
      <c r="E95" s="203">
        <v>2.39</v>
      </c>
      <c r="F95" s="203"/>
      <c r="G95" s="204">
        <f t="shared" si="5"/>
        <v>0</v>
      </c>
      <c r="H95" s="495"/>
      <c r="I95" s="238">
        <v>0</v>
      </c>
      <c r="J95" s="198">
        <f>I95*1.4</f>
        <v>0</v>
      </c>
    </row>
    <row r="96" spans="1:10" s="208" customFormat="1" ht="12.75">
      <c r="A96" s="90"/>
      <c r="B96" s="72"/>
      <c r="C96" s="196"/>
      <c r="D96" s="197"/>
      <c r="E96" s="203"/>
      <c r="F96" s="203"/>
      <c r="G96" s="204">
        <f t="shared" si="5"/>
        <v>0</v>
      </c>
      <c r="H96" s="439"/>
      <c r="I96" s="238"/>
      <c r="J96" s="198"/>
    </row>
    <row r="97" spans="1:10" s="208" customFormat="1" ht="12.75">
      <c r="A97" s="90"/>
      <c r="B97" s="72" t="s">
        <v>13</v>
      </c>
      <c r="C97" s="100" t="s">
        <v>656</v>
      </c>
      <c r="D97" s="197"/>
      <c r="E97" s="203"/>
      <c r="F97" s="203"/>
      <c r="G97" s="204">
        <f t="shared" si="5"/>
        <v>0</v>
      </c>
      <c r="H97" s="439"/>
      <c r="I97" s="101"/>
      <c r="J97" s="240"/>
    </row>
    <row r="98" spans="1:10" s="208" customFormat="1" ht="38.25">
      <c r="A98" s="90"/>
      <c r="B98" s="72" t="s">
        <v>211</v>
      </c>
      <c r="C98" s="196" t="s">
        <v>661</v>
      </c>
      <c r="D98" s="197"/>
      <c r="E98" s="203"/>
      <c r="F98" s="203"/>
      <c r="G98" s="204">
        <f t="shared" si="5"/>
        <v>0</v>
      </c>
      <c r="H98" s="439"/>
      <c r="I98" s="101"/>
      <c r="J98" s="240"/>
    </row>
    <row r="99" spans="1:10" s="208" customFormat="1" ht="12.75">
      <c r="A99" s="90"/>
      <c r="B99" s="72" t="s">
        <v>657</v>
      </c>
      <c r="C99" s="196" t="s">
        <v>662</v>
      </c>
      <c r="D99" s="197" t="s">
        <v>9</v>
      </c>
      <c r="E99" s="203">
        <v>2.66</v>
      </c>
      <c r="F99" s="203"/>
      <c r="G99" s="204">
        <f>F99*E99</f>
        <v>0</v>
      </c>
      <c r="H99" s="445"/>
      <c r="I99" s="238"/>
      <c r="J99" s="198"/>
    </row>
    <row r="100" spans="1:10" s="208" customFormat="1" ht="12.75">
      <c r="A100" s="90"/>
      <c r="B100" s="72" t="s">
        <v>658</v>
      </c>
      <c r="C100" s="196" t="s">
        <v>663</v>
      </c>
      <c r="D100" s="197" t="s">
        <v>9</v>
      </c>
      <c r="E100" s="203">
        <v>0.95</v>
      </c>
      <c r="F100" s="203"/>
      <c r="G100" s="204">
        <f>F100*E100</f>
        <v>0</v>
      </c>
      <c r="H100" s="445"/>
      <c r="I100" s="238"/>
      <c r="J100" s="198"/>
    </row>
    <row r="101" spans="1:10" s="208" customFormat="1" ht="12.75">
      <c r="A101" s="90"/>
      <c r="B101" s="72" t="s">
        <v>659</v>
      </c>
      <c r="C101" s="196" t="s">
        <v>664</v>
      </c>
      <c r="D101" s="197" t="s">
        <v>9</v>
      </c>
      <c r="E101" s="203">
        <v>2.43</v>
      </c>
      <c r="F101" s="203"/>
      <c r="G101" s="204">
        <f>F101*E101</f>
        <v>0</v>
      </c>
      <c r="H101" s="445"/>
      <c r="I101" s="238"/>
      <c r="J101" s="198"/>
    </row>
    <row r="102" spans="1:10" s="208" customFormat="1" ht="12.75">
      <c r="A102" s="90"/>
      <c r="B102" s="72" t="s">
        <v>660</v>
      </c>
      <c r="C102" s="196" t="s">
        <v>665</v>
      </c>
      <c r="D102" s="197" t="s">
        <v>9</v>
      </c>
      <c r="E102" s="203">
        <v>3.42</v>
      </c>
      <c r="F102" s="203"/>
      <c r="G102" s="204">
        <f>F102*E102</f>
        <v>0</v>
      </c>
      <c r="H102" s="445"/>
      <c r="I102" s="238"/>
      <c r="J102" s="198"/>
    </row>
    <row r="103" spans="1:10" s="208" customFormat="1" ht="12.75">
      <c r="A103" s="90"/>
      <c r="B103" s="72"/>
      <c r="C103" s="196"/>
      <c r="D103" s="197"/>
      <c r="E103" s="203"/>
      <c r="F103" s="203"/>
      <c r="G103" s="204">
        <f aca="true" t="shared" si="6" ref="G103:G120">F103*E103</f>
        <v>0</v>
      </c>
      <c r="H103" s="439"/>
      <c r="I103" s="101"/>
      <c r="J103" s="240"/>
    </row>
    <row r="104" spans="1:10" s="356" customFormat="1" ht="12.75">
      <c r="A104" s="90"/>
      <c r="B104" s="72" t="s">
        <v>212</v>
      </c>
      <c r="C104" s="100" t="s">
        <v>667</v>
      </c>
      <c r="D104" s="72"/>
      <c r="E104" s="203"/>
      <c r="F104" s="101"/>
      <c r="G104" s="204">
        <f t="shared" si="6"/>
        <v>0</v>
      </c>
      <c r="H104" s="439"/>
      <c r="I104" s="101"/>
      <c r="J104" s="240"/>
    </row>
    <row r="105" spans="1:10" s="208" customFormat="1" ht="25.5">
      <c r="A105" s="90"/>
      <c r="B105" s="72" t="s">
        <v>213</v>
      </c>
      <c r="C105" s="196" t="s">
        <v>676</v>
      </c>
      <c r="D105" s="197" t="s">
        <v>9</v>
      </c>
      <c r="E105" s="203">
        <v>0.37</v>
      </c>
      <c r="F105" s="203"/>
      <c r="G105" s="204">
        <f t="shared" si="6"/>
        <v>0</v>
      </c>
      <c r="H105" s="439"/>
      <c r="I105" s="238"/>
      <c r="J105" s="198"/>
    </row>
    <row r="106" spans="1:10" s="208" customFormat="1" ht="25.5">
      <c r="A106" s="90"/>
      <c r="B106" s="72" t="s">
        <v>214</v>
      </c>
      <c r="C106" s="196" t="s">
        <v>668</v>
      </c>
      <c r="D106" s="197" t="s">
        <v>9</v>
      </c>
      <c r="E106" s="203">
        <v>1.72</v>
      </c>
      <c r="F106" s="203"/>
      <c r="G106" s="204">
        <f t="shared" si="6"/>
        <v>0</v>
      </c>
      <c r="H106" s="439"/>
      <c r="I106" s="238"/>
      <c r="J106" s="198"/>
    </row>
    <row r="107" spans="1:10" s="208" customFormat="1" ht="25.5">
      <c r="A107" s="90"/>
      <c r="B107" s="72" t="s">
        <v>438</v>
      </c>
      <c r="C107" s="196" t="s">
        <v>669</v>
      </c>
      <c r="D107" s="197" t="s">
        <v>9</v>
      </c>
      <c r="E107" s="203">
        <v>1.35</v>
      </c>
      <c r="F107" s="203"/>
      <c r="G107" s="204">
        <f t="shared" si="6"/>
        <v>0</v>
      </c>
      <c r="H107" s="439"/>
      <c r="I107" s="238"/>
      <c r="J107" s="198"/>
    </row>
    <row r="108" spans="1:10" s="208" customFormat="1" ht="12.75">
      <c r="A108" s="90"/>
      <c r="B108" s="72"/>
      <c r="C108" s="196"/>
      <c r="D108" s="197"/>
      <c r="E108" s="203"/>
      <c r="F108" s="203"/>
      <c r="G108" s="204">
        <f t="shared" si="6"/>
        <v>0</v>
      </c>
      <c r="H108" s="439"/>
      <c r="I108" s="101"/>
      <c r="J108" s="240"/>
    </row>
    <row r="109" spans="1:10" s="356" customFormat="1" ht="12.75">
      <c r="A109" s="90"/>
      <c r="B109" s="72" t="s">
        <v>670</v>
      </c>
      <c r="C109" s="100" t="s">
        <v>671</v>
      </c>
      <c r="D109" s="72"/>
      <c r="E109" s="203"/>
      <c r="F109" s="101"/>
      <c r="G109" s="115">
        <f t="shared" si="6"/>
        <v>0</v>
      </c>
      <c r="H109" s="467"/>
      <c r="I109" s="101"/>
      <c r="J109" s="240"/>
    </row>
    <row r="110" spans="1:10" s="208" customFormat="1" ht="38.25">
      <c r="A110" s="90"/>
      <c r="B110" s="72" t="s">
        <v>672</v>
      </c>
      <c r="C110" s="196" t="s">
        <v>677</v>
      </c>
      <c r="D110" s="197" t="s">
        <v>9</v>
      </c>
      <c r="E110" s="203">
        <v>0.72</v>
      </c>
      <c r="F110" s="203"/>
      <c r="G110" s="204">
        <f t="shared" si="6"/>
        <v>0</v>
      </c>
      <c r="H110" s="439"/>
      <c r="I110" s="238">
        <v>0</v>
      </c>
      <c r="J110" s="198">
        <f>I110*1.4</f>
        <v>0</v>
      </c>
    </row>
    <row r="111" spans="1:10" s="208" customFormat="1" ht="38.25">
      <c r="A111" s="90"/>
      <c r="B111" s="72" t="s">
        <v>673</v>
      </c>
      <c r="C111" s="196" t="s">
        <v>678</v>
      </c>
      <c r="D111" s="197" t="s">
        <v>9</v>
      </c>
      <c r="E111" s="203">
        <v>0.99</v>
      </c>
      <c r="F111" s="203"/>
      <c r="G111" s="204">
        <f t="shared" si="6"/>
        <v>0</v>
      </c>
      <c r="H111" s="439"/>
      <c r="I111" s="238">
        <v>0</v>
      </c>
      <c r="J111" s="198">
        <f>I111*1.4</f>
        <v>0</v>
      </c>
    </row>
    <row r="112" spans="1:10" s="208" customFormat="1" ht="38.25">
      <c r="A112" s="90"/>
      <c r="B112" s="72" t="s">
        <v>674</v>
      </c>
      <c r="C112" s="196" t="s">
        <v>679</v>
      </c>
      <c r="D112" s="197" t="s">
        <v>9</v>
      </c>
      <c r="E112" s="203">
        <v>0.53</v>
      </c>
      <c r="F112" s="203"/>
      <c r="G112" s="204">
        <f t="shared" si="6"/>
        <v>0</v>
      </c>
      <c r="H112" s="439"/>
      <c r="I112" s="238">
        <v>0</v>
      </c>
      <c r="J112" s="198">
        <f>I112*1.4</f>
        <v>0</v>
      </c>
    </row>
    <row r="113" spans="1:10" s="208" customFormat="1" ht="38.25">
      <c r="A113" s="90"/>
      <c r="B113" s="72" t="s">
        <v>675</v>
      </c>
      <c r="C113" s="196" t="s">
        <v>680</v>
      </c>
      <c r="D113" s="197" t="s">
        <v>9</v>
      </c>
      <c r="E113" s="203">
        <v>2.4</v>
      </c>
      <c r="F113" s="203"/>
      <c r="G113" s="204">
        <f t="shared" si="6"/>
        <v>0</v>
      </c>
      <c r="H113" s="439"/>
      <c r="I113" s="238"/>
      <c r="J113" s="198"/>
    </row>
    <row r="114" spans="1:10" s="208" customFormat="1" ht="25.5">
      <c r="A114" s="90"/>
      <c r="B114" s="72" t="s">
        <v>681</v>
      </c>
      <c r="C114" s="196" t="s">
        <v>682</v>
      </c>
      <c r="D114" s="197" t="s">
        <v>9</v>
      </c>
      <c r="E114" s="203">
        <v>0.45</v>
      </c>
      <c r="F114" s="203"/>
      <c r="G114" s="204">
        <f t="shared" si="6"/>
        <v>0</v>
      </c>
      <c r="H114" s="439"/>
      <c r="I114" s="238">
        <v>0</v>
      </c>
      <c r="J114" s="198">
        <f>I114*1.4</f>
        <v>0</v>
      </c>
    </row>
    <row r="115" spans="1:10" s="208" customFormat="1" ht="12.75">
      <c r="A115" s="90"/>
      <c r="B115" s="72"/>
      <c r="C115" s="196"/>
      <c r="D115" s="197"/>
      <c r="E115" s="203"/>
      <c r="F115" s="203"/>
      <c r="G115" s="204">
        <f t="shared" si="6"/>
        <v>0</v>
      </c>
      <c r="H115" s="439"/>
      <c r="I115" s="101"/>
      <c r="J115" s="240"/>
    </row>
    <row r="116" spans="1:10" s="356" customFormat="1" ht="12.75">
      <c r="A116" s="90"/>
      <c r="B116" s="72" t="s">
        <v>683</v>
      </c>
      <c r="C116" s="100" t="s">
        <v>111</v>
      </c>
      <c r="D116" s="72"/>
      <c r="E116" s="203"/>
      <c r="F116" s="101"/>
      <c r="G116" s="115">
        <f t="shared" si="6"/>
        <v>0</v>
      </c>
      <c r="H116" s="467"/>
      <c r="I116" s="101"/>
      <c r="J116" s="240"/>
    </row>
    <row r="117" spans="1:10" s="208" customFormat="1" ht="89.25">
      <c r="A117" s="90"/>
      <c r="B117" s="72" t="s">
        <v>684</v>
      </c>
      <c r="C117" s="196" t="s">
        <v>686</v>
      </c>
      <c r="D117" s="197" t="s">
        <v>9</v>
      </c>
      <c r="E117" s="203">
        <v>7.37</v>
      </c>
      <c r="F117" s="203"/>
      <c r="G117" s="204">
        <f t="shared" si="6"/>
        <v>0</v>
      </c>
      <c r="H117" s="439"/>
      <c r="I117" s="238">
        <v>0</v>
      </c>
      <c r="J117" s="198">
        <f>I117*1.4</f>
        <v>0</v>
      </c>
    </row>
    <row r="118" spans="1:10" s="208" customFormat="1" ht="114.75">
      <c r="A118" s="90"/>
      <c r="B118" s="72" t="s">
        <v>685</v>
      </c>
      <c r="C118" s="196" t="s">
        <v>688</v>
      </c>
      <c r="D118" s="197" t="s">
        <v>9</v>
      </c>
      <c r="E118" s="203">
        <v>1.3</v>
      </c>
      <c r="F118" s="203"/>
      <c r="G118" s="204">
        <f t="shared" si="6"/>
        <v>0</v>
      </c>
      <c r="H118" s="439"/>
      <c r="I118" s="238">
        <v>0</v>
      </c>
      <c r="J118" s="198">
        <f>I118*1.4</f>
        <v>0</v>
      </c>
    </row>
    <row r="119" spans="1:10" s="208" customFormat="1" ht="114.75">
      <c r="A119" s="90"/>
      <c r="B119" s="72" t="s">
        <v>687</v>
      </c>
      <c r="C119" s="196" t="s">
        <v>689</v>
      </c>
      <c r="D119" s="197" t="s">
        <v>9</v>
      </c>
      <c r="E119" s="203">
        <v>1.71</v>
      </c>
      <c r="F119" s="203"/>
      <c r="G119" s="204">
        <f t="shared" si="6"/>
        <v>0</v>
      </c>
      <c r="H119" s="439"/>
      <c r="I119" s="238">
        <v>0</v>
      </c>
      <c r="J119" s="198">
        <f>I119*1.4</f>
        <v>0</v>
      </c>
    </row>
    <row r="120" spans="1:10" s="208" customFormat="1" ht="12.75">
      <c r="A120" s="209"/>
      <c r="B120" s="210"/>
      <c r="C120" s="212"/>
      <c r="D120" s="213"/>
      <c r="E120" s="503"/>
      <c r="F120" s="211"/>
      <c r="G120" s="519">
        <f t="shared" si="6"/>
        <v>0</v>
      </c>
      <c r="H120" s="492"/>
      <c r="I120" s="101"/>
      <c r="J120" s="240"/>
    </row>
    <row r="121" spans="1:10" s="208" customFormat="1" ht="12.75">
      <c r="A121" s="90"/>
      <c r="B121" s="72"/>
      <c r="C121" s="205" t="s">
        <v>219</v>
      </c>
      <c r="D121" s="197"/>
      <c r="E121" s="203"/>
      <c r="F121" s="203"/>
      <c r="G121" s="511">
        <f>SUM(G85:G120)</f>
        <v>0</v>
      </c>
      <c r="H121" s="481"/>
      <c r="I121" s="101"/>
      <c r="J121" s="240"/>
    </row>
    <row r="122" spans="1:10" s="208" customFormat="1" ht="12.75">
      <c r="A122" s="209"/>
      <c r="B122" s="210"/>
      <c r="C122" s="214"/>
      <c r="D122" s="215"/>
      <c r="E122" s="211"/>
      <c r="F122" s="211"/>
      <c r="G122" s="519"/>
      <c r="H122" s="492"/>
      <c r="I122" s="101"/>
      <c r="J122" s="240"/>
    </row>
    <row r="123" spans="1:10" s="61" customFormat="1" ht="12.75">
      <c r="A123" s="90">
        <v>6</v>
      </c>
      <c r="B123" s="72"/>
      <c r="C123" s="100" t="s">
        <v>22</v>
      </c>
      <c r="D123" s="197"/>
      <c r="E123" s="203"/>
      <c r="F123" s="471"/>
      <c r="G123" s="520"/>
      <c r="H123" s="488"/>
      <c r="I123" s="101"/>
      <c r="J123" s="240"/>
    </row>
    <row r="124" spans="1:10" s="61" customFormat="1" ht="12.75">
      <c r="A124" s="90"/>
      <c r="B124" s="72" t="s">
        <v>17</v>
      </c>
      <c r="C124" s="196" t="s">
        <v>231</v>
      </c>
      <c r="D124" s="197" t="s">
        <v>9</v>
      </c>
      <c r="E124" s="203">
        <v>540</v>
      </c>
      <c r="F124" s="203"/>
      <c r="G124" s="204">
        <f>F124*E124</f>
        <v>0</v>
      </c>
      <c r="H124" s="445"/>
      <c r="I124" s="238"/>
      <c r="J124" s="198"/>
    </row>
    <row r="125" spans="1:10" ht="25.5">
      <c r="A125" s="90"/>
      <c r="B125" s="72" t="s">
        <v>44</v>
      </c>
      <c r="C125" s="196" t="s">
        <v>232</v>
      </c>
      <c r="D125" s="197" t="s">
        <v>60</v>
      </c>
      <c r="E125" s="203">
        <v>125</v>
      </c>
      <c r="F125" s="203"/>
      <c r="G125" s="204">
        <f>F125*E125</f>
        <v>0</v>
      </c>
      <c r="H125" s="445"/>
      <c r="I125" s="238"/>
      <c r="J125" s="198"/>
    </row>
    <row r="126" spans="1:10" s="26" customFormat="1" ht="38.25">
      <c r="A126" s="90"/>
      <c r="B126" s="72" t="s">
        <v>393</v>
      </c>
      <c r="C126" s="196" t="s">
        <v>457</v>
      </c>
      <c r="D126" s="197" t="s">
        <v>9</v>
      </c>
      <c r="E126" s="203">
        <v>70</v>
      </c>
      <c r="F126" s="203"/>
      <c r="G126" s="204">
        <f>F126*E126</f>
        <v>0</v>
      </c>
      <c r="H126" s="445"/>
      <c r="I126" s="238"/>
      <c r="J126" s="198"/>
    </row>
    <row r="127" spans="1:10" s="58" customFormat="1" ht="12.75" customHeight="1">
      <c r="A127" s="161"/>
      <c r="B127" s="72"/>
      <c r="C127" s="141"/>
      <c r="D127" s="197"/>
      <c r="E127" s="203"/>
      <c r="F127" s="203"/>
      <c r="G127" s="204"/>
      <c r="H127" s="439"/>
      <c r="I127" s="101"/>
      <c r="J127" s="240"/>
    </row>
    <row r="128" spans="1:10" s="58" customFormat="1" ht="12.75">
      <c r="A128" s="161"/>
      <c r="B128" s="72"/>
      <c r="C128" s="205" t="s">
        <v>271</v>
      </c>
      <c r="D128" s="197"/>
      <c r="E128" s="203"/>
      <c r="F128" s="203"/>
      <c r="G128" s="511">
        <f>SUM(G124:G127)</f>
        <v>0</v>
      </c>
      <c r="H128" s="481"/>
      <c r="I128" s="101"/>
      <c r="J128" s="240"/>
    </row>
    <row r="129" spans="1:10" s="58" customFormat="1" ht="12.75">
      <c r="A129" s="161"/>
      <c r="B129" s="72"/>
      <c r="C129" s="141"/>
      <c r="D129" s="197"/>
      <c r="E129" s="203"/>
      <c r="F129" s="203"/>
      <c r="G129" s="204">
        <f aca="true" t="shared" si="7" ref="G129:G144">F129*E129</f>
        <v>0</v>
      </c>
      <c r="H129" s="439"/>
      <c r="I129" s="101"/>
      <c r="J129" s="240"/>
    </row>
    <row r="130" spans="1:10" s="58" customFormat="1" ht="53.25" customHeight="1">
      <c r="A130" s="90">
        <v>7</v>
      </c>
      <c r="B130" s="72"/>
      <c r="C130" s="129" t="s">
        <v>691</v>
      </c>
      <c r="D130" s="197"/>
      <c r="E130" s="203"/>
      <c r="F130" s="203"/>
      <c r="G130" s="204">
        <f t="shared" si="7"/>
        <v>0</v>
      </c>
      <c r="H130" s="439"/>
      <c r="I130" s="101"/>
      <c r="J130" s="240"/>
    </row>
    <row r="131" spans="1:10" s="26" customFormat="1" ht="51">
      <c r="A131" s="90"/>
      <c r="B131" s="72" t="s">
        <v>18</v>
      </c>
      <c r="C131" s="196" t="s">
        <v>692</v>
      </c>
      <c r="D131" s="197"/>
      <c r="E131" s="203"/>
      <c r="F131" s="203"/>
      <c r="G131" s="204">
        <f t="shared" si="7"/>
        <v>0</v>
      </c>
      <c r="H131" s="439"/>
      <c r="I131" s="101"/>
      <c r="J131" s="240"/>
    </row>
    <row r="132" spans="1:10" s="26" customFormat="1" ht="38.25">
      <c r="A132" s="90"/>
      <c r="B132" s="72" t="s">
        <v>220</v>
      </c>
      <c r="C132" s="196" t="s">
        <v>696</v>
      </c>
      <c r="D132" s="197" t="s">
        <v>14</v>
      </c>
      <c r="E132" s="203">
        <v>4</v>
      </c>
      <c r="F132" s="203"/>
      <c r="G132" s="204">
        <f t="shared" si="7"/>
        <v>0</v>
      </c>
      <c r="H132" s="439"/>
      <c r="I132" s="238">
        <v>0</v>
      </c>
      <c r="J132" s="198">
        <f>I132*1.4</f>
        <v>0</v>
      </c>
    </row>
    <row r="133" spans="1:10" s="26" customFormat="1" ht="38.25">
      <c r="A133" s="90"/>
      <c r="B133" s="72" t="s">
        <v>221</v>
      </c>
      <c r="C133" s="196" t="s">
        <v>697</v>
      </c>
      <c r="D133" s="197" t="s">
        <v>14</v>
      </c>
      <c r="E133" s="203">
        <v>4</v>
      </c>
      <c r="F133" s="203"/>
      <c r="G133" s="204">
        <f t="shared" si="7"/>
        <v>0</v>
      </c>
      <c r="H133" s="439"/>
      <c r="I133" s="238">
        <v>0</v>
      </c>
      <c r="J133" s="198">
        <f>I133*1.4</f>
        <v>0</v>
      </c>
    </row>
    <row r="134" spans="1:10" s="58" customFormat="1" ht="38.25" customHeight="1">
      <c r="A134" s="90"/>
      <c r="B134" s="72" t="s">
        <v>272</v>
      </c>
      <c r="C134" s="196" t="s">
        <v>693</v>
      </c>
      <c r="D134" s="197" t="s">
        <v>14</v>
      </c>
      <c r="E134" s="203">
        <v>5</v>
      </c>
      <c r="F134" s="203"/>
      <c r="G134" s="204">
        <f t="shared" si="7"/>
        <v>0</v>
      </c>
      <c r="H134" s="445"/>
      <c r="I134" s="238"/>
      <c r="J134" s="198"/>
    </row>
    <row r="135" spans="1:10" s="26" customFormat="1" ht="25.5">
      <c r="A135" s="90"/>
      <c r="B135" s="72" t="s">
        <v>273</v>
      </c>
      <c r="C135" s="196" t="s">
        <v>694</v>
      </c>
      <c r="D135" s="197" t="s">
        <v>14</v>
      </c>
      <c r="E135" s="203">
        <v>1</v>
      </c>
      <c r="F135" s="203"/>
      <c r="G135" s="204">
        <f t="shared" si="7"/>
        <v>0</v>
      </c>
      <c r="H135" s="445"/>
      <c r="I135" s="238"/>
      <c r="J135" s="198"/>
    </row>
    <row r="136" spans="1:10" s="26" customFormat="1" ht="38.25">
      <c r="A136" s="90"/>
      <c r="B136" s="72" t="s">
        <v>274</v>
      </c>
      <c r="C136" s="196" t="s">
        <v>690</v>
      </c>
      <c r="D136" s="197" t="s">
        <v>14</v>
      </c>
      <c r="E136" s="203">
        <v>4</v>
      </c>
      <c r="F136" s="203"/>
      <c r="G136" s="204">
        <f t="shared" si="7"/>
        <v>0</v>
      </c>
      <c r="H136" s="439"/>
      <c r="I136" s="238">
        <v>0</v>
      </c>
      <c r="J136" s="198">
        <f>I136*1.4</f>
        <v>0</v>
      </c>
    </row>
    <row r="137" spans="1:10" s="26" customFormat="1" ht="12.75" customHeight="1">
      <c r="A137" s="90"/>
      <c r="B137" s="72"/>
      <c r="C137" s="100"/>
      <c r="D137" s="197"/>
      <c r="E137" s="203"/>
      <c r="F137" s="203"/>
      <c r="G137" s="204">
        <f t="shared" si="7"/>
        <v>0</v>
      </c>
      <c r="H137" s="439"/>
      <c r="I137" s="101"/>
      <c r="J137" s="240"/>
    </row>
    <row r="138" spans="1:10" s="26" customFormat="1" ht="41.25" customHeight="1">
      <c r="A138" s="90"/>
      <c r="B138" s="72" t="s">
        <v>19</v>
      </c>
      <c r="C138" s="196" t="s">
        <v>695</v>
      </c>
      <c r="D138" s="197"/>
      <c r="E138" s="203"/>
      <c r="F138" s="203"/>
      <c r="G138" s="204">
        <f t="shared" si="7"/>
        <v>0</v>
      </c>
      <c r="H138" s="439"/>
      <c r="I138" s="101"/>
      <c r="J138" s="240"/>
    </row>
    <row r="139" spans="1:10" s="26" customFormat="1" ht="12.75">
      <c r="A139" s="90"/>
      <c r="B139" s="72" t="s">
        <v>222</v>
      </c>
      <c r="C139" s="196" t="s">
        <v>446</v>
      </c>
      <c r="D139" s="197" t="s">
        <v>14</v>
      </c>
      <c r="E139" s="203">
        <v>3</v>
      </c>
      <c r="F139" s="203"/>
      <c r="G139" s="204">
        <f t="shared" si="7"/>
        <v>0</v>
      </c>
      <c r="H139" s="439"/>
      <c r="I139" s="238">
        <v>0</v>
      </c>
      <c r="J139" s="198">
        <f>I139*1.4</f>
        <v>0</v>
      </c>
    </row>
    <row r="140" spans="1:10" ht="51">
      <c r="A140" s="90"/>
      <c r="B140" s="72" t="s">
        <v>223</v>
      </c>
      <c r="C140" s="196" t="s">
        <v>436</v>
      </c>
      <c r="D140" s="197" t="s">
        <v>14</v>
      </c>
      <c r="E140" s="203">
        <v>6</v>
      </c>
      <c r="F140" s="203"/>
      <c r="G140" s="204">
        <f t="shared" si="7"/>
        <v>0</v>
      </c>
      <c r="H140" s="439"/>
      <c r="I140" s="238">
        <v>0</v>
      </c>
      <c r="J140" s="198">
        <f>I140*1.4</f>
        <v>0</v>
      </c>
    </row>
    <row r="141" spans="1:10" ht="51">
      <c r="A141" s="90"/>
      <c r="B141" s="72" t="s">
        <v>224</v>
      </c>
      <c r="C141" s="196" t="s">
        <v>437</v>
      </c>
      <c r="D141" s="197" t="s">
        <v>14</v>
      </c>
      <c r="E141" s="203">
        <v>6</v>
      </c>
      <c r="F141" s="203"/>
      <c r="G141" s="204">
        <f t="shared" si="7"/>
        <v>0</v>
      </c>
      <c r="H141" s="439"/>
      <c r="I141" s="238">
        <v>0</v>
      </c>
      <c r="J141" s="198">
        <f>I141*1.4</f>
        <v>0</v>
      </c>
    </row>
    <row r="142" spans="1:10" ht="51">
      <c r="A142" s="90"/>
      <c r="B142" s="72" t="s">
        <v>394</v>
      </c>
      <c r="C142" s="196" t="s">
        <v>698</v>
      </c>
      <c r="D142" s="197" t="s">
        <v>14</v>
      </c>
      <c r="E142" s="203">
        <v>1</v>
      </c>
      <c r="F142" s="203"/>
      <c r="G142" s="204">
        <f t="shared" si="7"/>
        <v>0</v>
      </c>
      <c r="H142" s="439"/>
      <c r="I142" s="238">
        <v>0</v>
      </c>
      <c r="J142" s="198">
        <f>I142*1.4</f>
        <v>0</v>
      </c>
    </row>
    <row r="143" spans="1:10" ht="38.25">
      <c r="A143" s="90"/>
      <c r="B143" s="72" t="s">
        <v>395</v>
      </c>
      <c r="C143" s="196" t="s">
        <v>699</v>
      </c>
      <c r="D143" s="197" t="s">
        <v>14</v>
      </c>
      <c r="E143" s="203">
        <v>1</v>
      </c>
      <c r="F143" s="203"/>
      <c r="G143" s="204">
        <f t="shared" si="7"/>
        <v>0</v>
      </c>
      <c r="H143" s="439"/>
      <c r="I143" s="238">
        <v>0</v>
      </c>
      <c r="J143" s="198">
        <f>I143*1.4</f>
        <v>0</v>
      </c>
    </row>
    <row r="144" spans="1:9" ht="12.75">
      <c r="A144" s="161"/>
      <c r="B144" s="72"/>
      <c r="C144" s="141"/>
      <c r="D144" s="197"/>
      <c r="E144" s="203"/>
      <c r="F144" s="203"/>
      <c r="G144" s="204">
        <f t="shared" si="7"/>
        <v>0</v>
      </c>
      <c r="H144" s="439"/>
      <c r="I144" s="101"/>
    </row>
    <row r="145" spans="1:10" s="216" customFormat="1" ht="12.75">
      <c r="A145" s="161"/>
      <c r="B145" s="72"/>
      <c r="C145" s="205" t="s">
        <v>109</v>
      </c>
      <c r="D145" s="197"/>
      <c r="E145" s="203"/>
      <c r="F145" s="203"/>
      <c r="G145" s="511">
        <f>SUM(G132:G144)</f>
        <v>0</v>
      </c>
      <c r="H145" s="481"/>
      <c r="I145" s="101"/>
      <c r="J145" s="240"/>
    </row>
    <row r="146" spans="1:10" s="216" customFormat="1" ht="12.75" customHeight="1">
      <c r="A146" s="161"/>
      <c r="B146" s="72"/>
      <c r="C146" s="147"/>
      <c r="D146" s="197"/>
      <c r="E146" s="203"/>
      <c r="F146" s="203"/>
      <c r="G146" s="521"/>
      <c r="H146" s="493"/>
      <c r="I146" s="101"/>
      <c r="J146" s="240"/>
    </row>
    <row r="147" spans="1:10" s="216" customFormat="1" ht="12.75">
      <c r="A147" s="90">
        <v>8</v>
      </c>
      <c r="B147" s="72"/>
      <c r="C147" s="100" t="s">
        <v>117</v>
      </c>
      <c r="D147" s="197"/>
      <c r="E147" s="203"/>
      <c r="F147" s="203"/>
      <c r="G147" s="204">
        <f>F147*E147</f>
        <v>0</v>
      </c>
      <c r="H147" s="439"/>
      <c r="I147" s="101"/>
      <c r="J147" s="240"/>
    </row>
    <row r="148" spans="1:10" s="216" customFormat="1" ht="12.75">
      <c r="A148" s="90"/>
      <c r="B148" s="72"/>
      <c r="C148" s="100"/>
      <c r="D148" s="197"/>
      <c r="E148" s="203"/>
      <c r="F148" s="203"/>
      <c r="G148" s="204"/>
      <c r="H148" s="439"/>
      <c r="I148" s="101"/>
      <c r="J148" s="240"/>
    </row>
    <row r="149" spans="1:9" ht="12.75">
      <c r="A149" s="90"/>
      <c r="B149" s="72"/>
      <c r="C149" s="100" t="s">
        <v>407</v>
      </c>
      <c r="D149" s="197"/>
      <c r="E149" s="203"/>
      <c r="F149" s="203"/>
      <c r="G149" s="204"/>
      <c r="H149" s="439"/>
      <c r="I149" s="101"/>
    </row>
    <row r="150" spans="1:9" ht="12.75">
      <c r="A150" s="90"/>
      <c r="B150" s="72" t="s">
        <v>408</v>
      </c>
      <c r="C150" s="100" t="s">
        <v>409</v>
      </c>
      <c r="D150" s="197"/>
      <c r="E150" s="203"/>
      <c r="F150" s="203"/>
      <c r="G150" s="204">
        <f>F150*E150</f>
        <v>0</v>
      </c>
      <c r="H150" s="439"/>
      <c r="I150" s="101"/>
    </row>
    <row r="151" spans="1:10" ht="12.75">
      <c r="A151" s="90"/>
      <c r="B151" s="72" t="s">
        <v>410</v>
      </c>
      <c r="C151" s="100" t="s">
        <v>411</v>
      </c>
      <c r="D151" s="197" t="s">
        <v>9</v>
      </c>
      <c r="E151" s="203">
        <v>7.52</v>
      </c>
      <c r="F151" s="203"/>
      <c r="G151" s="204">
        <f>F151*E151</f>
        <v>0</v>
      </c>
      <c r="H151" s="445"/>
      <c r="I151" s="238"/>
      <c r="J151" s="198"/>
    </row>
    <row r="152" spans="1:10" s="216" customFormat="1" ht="12.75">
      <c r="A152" s="90"/>
      <c r="B152" s="72" t="s">
        <v>412</v>
      </c>
      <c r="C152" s="100" t="s">
        <v>413</v>
      </c>
      <c r="D152" s="197" t="s">
        <v>9</v>
      </c>
      <c r="E152" s="203">
        <v>7.52</v>
      </c>
      <c r="F152" s="203"/>
      <c r="G152" s="204">
        <f>F152*E152</f>
        <v>0</v>
      </c>
      <c r="H152" s="445"/>
      <c r="I152" s="238"/>
      <c r="J152" s="198"/>
    </row>
    <row r="153" spans="1:10" s="26" customFormat="1" ht="12.75">
      <c r="A153" s="161"/>
      <c r="B153" s="72"/>
      <c r="C153" s="141"/>
      <c r="D153" s="197"/>
      <c r="E153" s="203"/>
      <c r="F153" s="203"/>
      <c r="G153" s="204">
        <f>F153*E153</f>
        <v>0</v>
      </c>
      <c r="H153" s="439"/>
      <c r="I153" s="101"/>
      <c r="J153" s="240"/>
    </row>
    <row r="154" spans="1:10" s="216" customFormat="1" ht="12.75">
      <c r="A154" s="90"/>
      <c r="B154" s="72"/>
      <c r="C154" s="100" t="s">
        <v>396</v>
      </c>
      <c r="D154" s="197"/>
      <c r="E154" s="203"/>
      <c r="F154" s="203"/>
      <c r="G154" s="204"/>
      <c r="H154" s="439"/>
      <c r="I154" s="101"/>
      <c r="J154" s="240"/>
    </row>
    <row r="155" spans="1:10" s="217" customFormat="1" ht="12.75">
      <c r="A155" s="90"/>
      <c r="B155" s="72" t="s">
        <v>20</v>
      </c>
      <c r="C155" s="100" t="s">
        <v>397</v>
      </c>
      <c r="D155" s="197"/>
      <c r="E155" s="203"/>
      <c r="F155" s="203"/>
      <c r="G155" s="204"/>
      <c r="H155" s="439"/>
      <c r="I155" s="101"/>
      <c r="J155" s="240"/>
    </row>
    <row r="156" spans="1:10" s="217" customFormat="1" ht="12.75">
      <c r="A156" s="90"/>
      <c r="B156" s="72" t="s">
        <v>398</v>
      </c>
      <c r="C156" s="100" t="s">
        <v>404</v>
      </c>
      <c r="D156" s="197" t="s">
        <v>9</v>
      </c>
      <c r="E156" s="203">
        <v>2.36</v>
      </c>
      <c r="F156" s="203"/>
      <c r="G156" s="204">
        <f aca="true" t="shared" si="8" ref="G156:G161">F156*E156</f>
        <v>0</v>
      </c>
      <c r="H156" s="445"/>
      <c r="I156" s="238"/>
      <c r="J156" s="198"/>
    </row>
    <row r="157" spans="1:10" s="217" customFormat="1" ht="12.75">
      <c r="A157" s="90"/>
      <c r="B157" s="72" t="s">
        <v>399</v>
      </c>
      <c r="C157" s="100" t="s">
        <v>700</v>
      </c>
      <c r="D157" s="197" t="s">
        <v>9</v>
      </c>
      <c r="E157" s="203">
        <v>8.26</v>
      </c>
      <c r="F157" s="203"/>
      <c r="G157" s="204">
        <f t="shared" si="8"/>
        <v>0</v>
      </c>
      <c r="H157" s="445"/>
      <c r="I157" s="238"/>
      <c r="J157" s="198"/>
    </row>
    <row r="158" spans="1:10" s="216" customFormat="1" ht="12.75">
      <c r="A158" s="90"/>
      <c r="B158" s="72" t="s">
        <v>401</v>
      </c>
      <c r="C158" s="100" t="s">
        <v>400</v>
      </c>
      <c r="D158" s="197" t="s">
        <v>9</v>
      </c>
      <c r="E158" s="203">
        <v>16.52</v>
      </c>
      <c r="F158" s="203"/>
      <c r="G158" s="204">
        <f t="shared" si="8"/>
        <v>0</v>
      </c>
      <c r="H158" s="445"/>
      <c r="I158" s="238"/>
      <c r="J158" s="198"/>
    </row>
    <row r="159" spans="1:10" s="216" customFormat="1" ht="25.5">
      <c r="A159" s="209"/>
      <c r="B159" s="72" t="s">
        <v>86</v>
      </c>
      <c r="C159" s="100" t="s">
        <v>701</v>
      </c>
      <c r="D159" s="197"/>
      <c r="E159" s="203"/>
      <c r="F159" s="211"/>
      <c r="G159" s="519">
        <f t="shared" si="8"/>
        <v>0</v>
      </c>
      <c r="H159" s="492"/>
      <c r="I159" s="101"/>
      <c r="J159" s="240"/>
    </row>
    <row r="160" spans="1:10" s="216" customFormat="1" ht="12.75">
      <c r="A160" s="209"/>
      <c r="B160" s="72" t="s">
        <v>403</v>
      </c>
      <c r="C160" s="100" t="s">
        <v>402</v>
      </c>
      <c r="D160" s="197" t="s">
        <v>9</v>
      </c>
      <c r="E160" s="203">
        <v>1.18</v>
      </c>
      <c r="F160" s="203"/>
      <c r="G160" s="204">
        <f t="shared" si="8"/>
        <v>0</v>
      </c>
      <c r="H160" s="445"/>
      <c r="I160" s="238"/>
      <c r="J160" s="198"/>
    </row>
    <row r="161" spans="1:10" s="216" customFormat="1" ht="12.75">
      <c r="A161" s="209"/>
      <c r="B161" s="72" t="s">
        <v>405</v>
      </c>
      <c r="C161" s="100" t="s">
        <v>406</v>
      </c>
      <c r="D161" s="197" t="s">
        <v>9</v>
      </c>
      <c r="E161" s="203">
        <v>0.79</v>
      </c>
      <c r="F161" s="203"/>
      <c r="G161" s="204">
        <f t="shared" si="8"/>
        <v>0</v>
      </c>
      <c r="H161" s="445"/>
      <c r="I161" s="238"/>
      <c r="J161" s="198"/>
    </row>
    <row r="162" spans="1:10" s="216" customFormat="1" ht="12.75">
      <c r="A162" s="209"/>
      <c r="B162" s="72"/>
      <c r="C162" s="100"/>
      <c r="D162" s="197"/>
      <c r="E162" s="203"/>
      <c r="F162" s="203"/>
      <c r="G162" s="204"/>
      <c r="H162" s="439"/>
      <c r="I162" s="101"/>
      <c r="J162" s="93"/>
    </row>
    <row r="163" spans="1:9" ht="12.75">
      <c r="A163" s="161"/>
      <c r="B163" s="72"/>
      <c r="C163" s="205" t="s">
        <v>230</v>
      </c>
      <c r="D163" s="197"/>
      <c r="E163" s="203"/>
      <c r="F163" s="203"/>
      <c r="G163" s="511">
        <f>SUM(G150:G162)</f>
        <v>0</v>
      </c>
      <c r="H163" s="481"/>
      <c r="I163" s="101"/>
    </row>
    <row r="164" spans="1:9" ht="12.75">
      <c r="A164" s="90"/>
      <c r="B164" s="72"/>
      <c r="C164" s="100"/>
      <c r="D164" s="197"/>
      <c r="E164" s="203"/>
      <c r="F164" s="203"/>
      <c r="G164" s="204"/>
      <c r="H164" s="439"/>
      <c r="I164" s="101"/>
    </row>
    <row r="165" spans="1:10" s="26" customFormat="1" ht="12.75">
      <c r="A165" s="90">
        <v>9</v>
      </c>
      <c r="B165" s="72"/>
      <c r="C165" s="100" t="s">
        <v>26</v>
      </c>
      <c r="D165" s="197"/>
      <c r="E165" s="203"/>
      <c r="F165" s="203"/>
      <c r="G165" s="204">
        <f aca="true" t="shared" si="9" ref="G165:G177">F165*E165</f>
        <v>0</v>
      </c>
      <c r="H165" s="439"/>
      <c r="I165" s="101"/>
      <c r="J165" s="240"/>
    </row>
    <row r="166" spans="1:10" s="26" customFormat="1" ht="12.75">
      <c r="A166" s="161"/>
      <c r="B166" s="72" t="s">
        <v>21</v>
      </c>
      <c r="C166" s="100" t="s">
        <v>414</v>
      </c>
      <c r="D166" s="197" t="s">
        <v>9</v>
      </c>
      <c r="E166" s="203">
        <v>452</v>
      </c>
      <c r="F166" s="203"/>
      <c r="G166" s="204">
        <f t="shared" si="9"/>
        <v>0</v>
      </c>
      <c r="H166" s="445"/>
      <c r="I166" s="238"/>
      <c r="J166" s="198"/>
    </row>
    <row r="167" spans="1:10" s="26" customFormat="1" ht="25.5">
      <c r="A167" s="161"/>
      <c r="B167" s="72" t="s">
        <v>73</v>
      </c>
      <c r="C167" s="100" t="s">
        <v>703</v>
      </c>
      <c r="D167" s="197" t="s">
        <v>9</v>
      </c>
      <c r="E167" s="203">
        <v>452</v>
      </c>
      <c r="F167" s="203"/>
      <c r="G167" s="204">
        <f t="shared" si="9"/>
        <v>0</v>
      </c>
      <c r="H167" s="445"/>
      <c r="I167" s="238"/>
      <c r="J167" s="198"/>
    </row>
    <row r="168" spans="1:10" s="26" customFormat="1" ht="25.5">
      <c r="A168" s="90"/>
      <c r="B168" s="72" t="s">
        <v>152</v>
      </c>
      <c r="C168" s="196" t="s">
        <v>415</v>
      </c>
      <c r="D168" s="197" t="s">
        <v>9</v>
      </c>
      <c r="E168" s="203">
        <v>201</v>
      </c>
      <c r="F168" s="203"/>
      <c r="G168" s="204">
        <f t="shared" si="9"/>
        <v>0</v>
      </c>
      <c r="H168" s="445"/>
      <c r="I168" s="238"/>
      <c r="J168" s="198"/>
    </row>
    <row r="169" spans="1:10" s="216" customFormat="1" ht="51.75" customHeight="1">
      <c r="A169" s="90"/>
      <c r="B169" s="72" t="s">
        <v>275</v>
      </c>
      <c r="C169" s="196" t="s">
        <v>767</v>
      </c>
      <c r="D169" s="197"/>
      <c r="E169" s="203"/>
      <c r="F169" s="203"/>
      <c r="G169" s="204">
        <f t="shared" si="9"/>
        <v>0</v>
      </c>
      <c r="H169" s="439"/>
      <c r="I169" s="101"/>
      <c r="J169" s="240"/>
    </row>
    <row r="170" spans="1:10" s="26" customFormat="1" ht="12.75">
      <c r="A170" s="90"/>
      <c r="B170" s="72" t="s">
        <v>704</v>
      </c>
      <c r="C170" s="196" t="s">
        <v>762</v>
      </c>
      <c r="D170" s="197" t="s">
        <v>9</v>
      </c>
      <c r="E170" s="203">
        <v>171</v>
      </c>
      <c r="F170" s="203"/>
      <c r="G170" s="204">
        <f t="shared" si="9"/>
        <v>0</v>
      </c>
      <c r="H170" s="445"/>
      <c r="I170" s="238"/>
      <c r="J170" s="198"/>
    </row>
    <row r="171" spans="1:10" s="26" customFormat="1" ht="25.5">
      <c r="A171" s="90"/>
      <c r="B171" s="72" t="s">
        <v>705</v>
      </c>
      <c r="C171" s="196" t="s">
        <v>763</v>
      </c>
      <c r="D171" s="197" t="s">
        <v>9</v>
      </c>
      <c r="E171" s="203">
        <v>324</v>
      </c>
      <c r="F171" s="203"/>
      <c r="G171" s="204">
        <f t="shared" si="9"/>
        <v>0</v>
      </c>
      <c r="H171" s="445"/>
      <c r="I171" s="238"/>
      <c r="J171" s="198"/>
    </row>
    <row r="172" spans="1:10" s="26" customFormat="1" ht="25.5">
      <c r="A172" s="90"/>
      <c r="B172" s="72" t="s">
        <v>706</v>
      </c>
      <c r="C172" s="196" t="s">
        <v>764</v>
      </c>
      <c r="D172" s="197" t="s">
        <v>9</v>
      </c>
      <c r="E172" s="203">
        <v>32</v>
      </c>
      <c r="F172" s="203"/>
      <c r="G172" s="204">
        <f t="shared" si="9"/>
        <v>0</v>
      </c>
      <c r="H172" s="445"/>
      <c r="I172" s="238"/>
      <c r="J172" s="198"/>
    </row>
    <row r="173" spans="1:10" s="26" customFormat="1" ht="25.5">
      <c r="A173" s="90"/>
      <c r="B173" s="72" t="s">
        <v>707</v>
      </c>
      <c r="C173" s="196" t="s">
        <v>765</v>
      </c>
      <c r="D173" s="197" t="s">
        <v>9</v>
      </c>
      <c r="E173" s="203">
        <v>550</v>
      </c>
      <c r="F173" s="203"/>
      <c r="G173" s="204">
        <f t="shared" si="9"/>
        <v>0</v>
      </c>
      <c r="H173" s="445"/>
      <c r="I173" s="238"/>
      <c r="J173" s="198"/>
    </row>
    <row r="174" spans="1:10" s="26" customFormat="1" ht="25.5">
      <c r="A174" s="90"/>
      <c r="B174" s="72" t="s">
        <v>276</v>
      </c>
      <c r="C174" s="100" t="s">
        <v>708</v>
      </c>
      <c r="D174" s="197" t="s">
        <v>9</v>
      </c>
      <c r="E174" s="203">
        <v>317</v>
      </c>
      <c r="F174" s="203"/>
      <c r="G174" s="204">
        <f t="shared" si="9"/>
        <v>0</v>
      </c>
      <c r="H174" s="445"/>
      <c r="I174" s="238"/>
      <c r="J174" s="198"/>
    </row>
    <row r="175" spans="1:10" s="26" customFormat="1" ht="51">
      <c r="A175" s="90"/>
      <c r="B175" s="72" t="s">
        <v>277</v>
      </c>
      <c r="C175" s="100" t="s">
        <v>768</v>
      </c>
      <c r="D175" s="197" t="s">
        <v>9</v>
      </c>
      <c r="E175" s="203">
        <v>190</v>
      </c>
      <c r="F175" s="203"/>
      <c r="G175" s="204">
        <f t="shared" si="9"/>
        <v>0</v>
      </c>
      <c r="H175" s="445"/>
      <c r="I175" s="238"/>
      <c r="J175" s="198"/>
    </row>
    <row r="176" spans="1:10" s="26" customFormat="1" ht="25.5">
      <c r="A176" s="90"/>
      <c r="B176" s="72" t="s">
        <v>278</v>
      </c>
      <c r="C176" s="100" t="s">
        <v>769</v>
      </c>
      <c r="D176" s="197" t="s">
        <v>9</v>
      </c>
      <c r="E176" s="203">
        <v>300</v>
      </c>
      <c r="F176" s="203"/>
      <c r="G176" s="204">
        <f>F176*E176</f>
        <v>0</v>
      </c>
      <c r="H176" s="445"/>
      <c r="I176" s="238"/>
      <c r="J176" s="198"/>
    </row>
    <row r="177" spans="1:10" s="26" customFormat="1" ht="25.5">
      <c r="A177" s="90"/>
      <c r="B177" s="72" t="s">
        <v>766</v>
      </c>
      <c r="C177" s="100" t="s">
        <v>416</v>
      </c>
      <c r="D177" s="197" t="s">
        <v>9</v>
      </c>
      <c r="E177" s="203">
        <v>540</v>
      </c>
      <c r="F177" s="203"/>
      <c r="G177" s="204">
        <f t="shared" si="9"/>
        <v>0</v>
      </c>
      <c r="H177" s="445"/>
      <c r="I177" s="238"/>
      <c r="J177" s="198"/>
    </row>
    <row r="178" spans="1:10" s="26" customFormat="1" ht="12.75">
      <c r="A178" s="90"/>
      <c r="B178" s="72"/>
      <c r="C178" s="100"/>
      <c r="D178" s="197"/>
      <c r="E178" s="203"/>
      <c r="F178" s="203"/>
      <c r="G178" s="204"/>
      <c r="H178" s="439"/>
      <c r="I178" s="238"/>
      <c r="J178" s="198"/>
    </row>
    <row r="179" spans="1:10" s="26" customFormat="1" ht="12.75">
      <c r="A179" s="90"/>
      <c r="B179" s="72"/>
      <c r="C179" s="205" t="s">
        <v>236</v>
      </c>
      <c r="D179" s="197"/>
      <c r="E179" s="203"/>
      <c r="F179" s="203"/>
      <c r="G179" s="511">
        <f>SUM(G166:G177)</f>
        <v>0</v>
      </c>
      <c r="H179" s="481"/>
      <c r="I179" s="101"/>
      <c r="J179" s="240"/>
    </row>
    <row r="180" spans="1:10" s="26" customFormat="1" ht="12.75">
      <c r="A180" s="90"/>
      <c r="B180" s="72"/>
      <c r="C180" s="205"/>
      <c r="D180" s="197"/>
      <c r="E180" s="203"/>
      <c r="F180" s="203"/>
      <c r="G180" s="203"/>
      <c r="H180" s="481"/>
      <c r="I180" s="101"/>
      <c r="J180" s="240"/>
    </row>
    <row r="181" spans="1:10" s="26" customFormat="1" ht="12.75">
      <c r="A181" s="90"/>
      <c r="B181" s="72"/>
      <c r="C181" s="205"/>
      <c r="D181" s="197"/>
      <c r="E181" s="203"/>
      <c r="F181" s="203"/>
      <c r="G181" s="203"/>
      <c r="H181" s="481"/>
      <c r="I181" s="101"/>
      <c r="J181" s="240"/>
    </row>
    <row r="182" spans="1:10" s="26" customFormat="1" ht="12.75">
      <c r="A182" s="90">
        <v>10</v>
      </c>
      <c r="B182" s="72"/>
      <c r="C182" s="100" t="s">
        <v>779</v>
      </c>
      <c r="D182" s="197"/>
      <c r="E182" s="203"/>
      <c r="F182" s="203"/>
      <c r="G182" s="203"/>
      <c r="H182" s="481"/>
      <c r="I182" s="101"/>
      <c r="J182" s="240"/>
    </row>
    <row r="183" spans="1:10" s="26" customFormat="1" ht="12.75">
      <c r="A183" s="90"/>
      <c r="B183" s="72" t="s">
        <v>23</v>
      </c>
      <c r="C183" s="196" t="s">
        <v>780</v>
      </c>
      <c r="D183" s="197" t="s">
        <v>8</v>
      </c>
      <c r="E183" s="203">
        <v>1</v>
      </c>
      <c r="F183" s="203"/>
      <c r="G183" s="204">
        <f>F183*E183</f>
        <v>0</v>
      </c>
      <c r="H183" s="481"/>
      <c r="I183" s="101"/>
      <c r="J183" s="240"/>
    </row>
    <row r="184" spans="4:10" s="26" customFormat="1" ht="12.75">
      <c r="D184" s="197"/>
      <c r="E184" s="203"/>
      <c r="F184" s="203"/>
      <c r="G184" s="203"/>
      <c r="H184" s="481"/>
      <c r="I184" s="101"/>
      <c r="J184" s="240"/>
    </row>
    <row r="185" spans="1:10" s="26" customFormat="1" ht="12.75">
      <c r="A185" s="90"/>
      <c r="B185" s="72"/>
      <c r="C185" s="100"/>
      <c r="D185" s="197"/>
      <c r="E185" s="203"/>
      <c r="F185" s="203"/>
      <c r="G185" s="203"/>
      <c r="H185" s="481"/>
      <c r="I185" s="101"/>
      <c r="J185" s="240"/>
    </row>
    <row r="186" spans="1:10" s="26" customFormat="1" ht="12.75">
      <c r="A186" s="90"/>
      <c r="B186" s="72"/>
      <c r="C186" s="205" t="s">
        <v>239</v>
      </c>
      <c r="D186" s="197"/>
      <c r="E186" s="203"/>
      <c r="F186" s="203"/>
      <c r="G186" s="511">
        <f>G183</f>
        <v>0</v>
      </c>
      <c r="H186" s="481"/>
      <c r="I186" s="101"/>
      <c r="J186" s="240"/>
    </row>
    <row r="187" spans="1:10" s="26" customFormat="1" ht="12.75">
      <c r="A187" s="90"/>
      <c r="B187" s="72"/>
      <c r="C187" s="196"/>
      <c r="D187" s="197"/>
      <c r="E187" s="203"/>
      <c r="F187" s="203"/>
      <c r="G187" s="204">
        <f aca="true" t="shared" si="10" ref="G187:G192">F187*E187</f>
        <v>0</v>
      </c>
      <c r="H187" s="439"/>
      <c r="I187" s="101"/>
      <c r="J187" s="240"/>
    </row>
    <row r="188" spans="1:9" ht="12.75">
      <c r="A188" s="90">
        <v>11</v>
      </c>
      <c r="B188" s="72"/>
      <c r="C188" s="100" t="s">
        <v>27</v>
      </c>
      <c r="D188" s="197"/>
      <c r="E188" s="203"/>
      <c r="F188" s="203"/>
      <c r="G188" s="204">
        <f t="shared" si="10"/>
        <v>0</v>
      </c>
      <c r="H188" s="439"/>
      <c r="I188" s="101"/>
    </row>
    <row r="189" spans="1:13" ht="12.75">
      <c r="A189" s="90"/>
      <c r="B189" s="72" t="s">
        <v>24</v>
      </c>
      <c r="C189" s="196" t="s">
        <v>593</v>
      </c>
      <c r="D189" s="197" t="s">
        <v>11</v>
      </c>
      <c r="E189" s="203">
        <v>11</v>
      </c>
      <c r="F189" s="203"/>
      <c r="G189" s="204">
        <f t="shared" si="10"/>
        <v>0</v>
      </c>
      <c r="H189" s="439"/>
      <c r="I189" s="238">
        <v>0</v>
      </c>
      <c r="J189" s="198">
        <f>I189*1.4</f>
        <v>0</v>
      </c>
      <c r="K189" s="358"/>
      <c r="M189" s="93"/>
    </row>
    <row r="190" spans="1:13" ht="12.75">
      <c r="A190" s="90"/>
      <c r="B190" s="72" t="s">
        <v>303</v>
      </c>
      <c r="C190" s="196" t="s">
        <v>62</v>
      </c>
      <c r="D190" s="197" t="s">
        <v>9</v>
      </c>
      <c r="E190" s="203">
        <v>454</v>
      </c>
      <c r="F190" s="203"/>
      <c r="G190" s="204">
        <f t="shared" si="10"/>
        <v>0</v>
      </c>
      <c r="H190" s="445"/>
      <c r="I190" s="238"/>
      <c r="J190" s="198"/>
      <c r="M190" s="357"/>
    </row>
    <row r="191" spans="1:13" s="81" customFormat="1" ht="15.75">
      <c r="A191" s="90"/>
      <c r="B191" s="72" t="s">
        <v>304</v>
      </c>
      <c r="C191" s="196" t="s">
        <v>63</v>
      </c>
      <c r="D191" s="197" t="s">
        <v>9</v>
      </c>
      <c r="E191" s="203">
        <v>44.15</v>
      </c>
      <c r="F191" s="203"/>
      <c r="G191" s="204">
        <f t="shared" si="10"/>
        <v>0</v>
      </c>
      <c r="H191" s="445"/>
      <c r="I191" s="238"/>
      <c r="J191" s="198"/>
      <c r="M191" s="93"/>
    </row>
    <row r="192" spans="1:13" s="81" customFormat="1" ht="25.5">
      <c r="A192" s="161"/>
      <c r="B192" s="72" t="s">
        <v>305</v>
      </c>
      <c r="C192" s="196" t="s">
        <v>770</v>
      </c>
      <c r="D192" s="197" t="s">
        <v>9</v>
      </c>
      <c r="E192" s="203">
        <v>481</v>
      </c>
      <c r="F192" s="203"/>
      <c r="G192" s="204">
        <f t="shared" si="10"/>
        <v>0</v>
      </c>
      <c r="H192" s="445"/>
      <c r="I192" s="238"/>
      <c r="J192" s="198"/>
      <c r="M192" s="93"/>
    </row>
    <row r="193" spans="1:13" s="81" customFormat="1" ht="15.75">
      <c r="A193" s="161"/>
      <c r="B193" s="72"/>
      <c r="C193" s="196"/>
      <c r="D193" s="197"/>
      <c r="E193" s="231"/>
      <c r="F193" s="203"/>
      <c r="G193" s="204"/>
      <c r="H193" s="439"/>
      <c r="I193" s="101"/>
      <c r="J193" s="240"/>
      <c r="M193" s="93"/>
    </row>
    <row r="194" spans="1:13" s="81" customFormat="1" ht="15.75">
      <c r="A194" s="161"/>
      <c r="B194" s="72"/>
      <c r="C194" s="205" t="s">
        <v>778</v>
      </c>
      <c r="D194" s="197"/>
      <c r="E194" s="231"/>
      <c r="F194" s="203"/>
      <c r="G194" s="511">
        <f>SUM(G189:G193)</f>
        <v>0</v>
      </c>
      <c r="H194" s="481"/>
      <c r="I194" s="101"/>
      <c r="J194" s="240"/>
      <c r="M194" s="93"/>
    </row>
    <row r="195" spans="1:8" ht="12.75">
      <c r="A195" s="161"/>
      <c r="B195" s="72"/>
      <c r="C195" s="141"/>
      <c r="D195" s="197"/>
      <c r="E195" s="231"/>
      <c r="F195" s="203"/>
      <c r="G195" s="204"/>
      <c r="H195" s="231"/>
    </row>
    <row r="196" spans="1:8" ht="18">
      <c r="A196" s="476"/>
      <c r="B196" s="466"/>
      <c r="C196" s="421" t="s">
        <v>45</v>
      </c>
      <c r="D196" s="473"/>
      <c r="E196" s="474"/>
      <c r="F196" s="475"/>
      <c r="G196" s="478">
        <f>SUM(G194,G186,G179,G163,G145,G128,G121,G81,G48,G17,G7)</f>
        <v>0</v>
      </c>
      <c r="H196" s="384"/>
    </row>
    <row r="197" spans="1:8" ht="15">
      <c r="A197" s="164"/>
      <c r="B197" s="52"/>
      <c r="C197" s="423" t="s">
        <v>775</v>
      </c>
      <c r="D197" s="418"/>
      <c r="E197" s="418"/>
      <c r="F197" s="418"/>
      <c r="G197" s="420">
        <f>G196*0.4</f>
        <v>0</v>
      </c>
      <c r="H197" s="50"/>
    </row>
    <row r="198" spans="1:7" ht="34.5" customHeight="1" thickBot="1">
      <c r="A198" s="477"/>
      <c r="B198" s="119"/>
      <c r="C198" s="425" t="s">
        <v>776</v>
      </c>
      <c r="D198" s="426"/>
      <c r="E198" s="427"/>
      <c r="F198" s="428"/>
      <c r="G198" s="419">
        <f>G196+G197</f>
        <v>0</v>
      </c>
    </row>
  </sheetData>
  <sheetProtection/>
  <printOptions gridLines="1" horizontalCentered="1"/>
  <pageMargins left="0.7086614173228347" right="0.7480314960629921" top="1.2598425196850394" bottom="0.35433070866141736" header="0.5905511811023623" footer="0"/>
  <pageSetup horizontalDpi="300" verticalDpi="300" orientation="landscape" paperSize="9" r:id="rId1"/>
  <headerFooter alignWithMargins="0">
    <oddHeader>&amp;L&amp;11SECRETARIA DO MEIO AMBIENTE
FUNDAÇÃO FLORESTAL
&amp;C&amp;11ESTAÇÃO ECOLÓGICA DE JURÉIA-ITATINS
Núcleo Arpoador
Centro de Educação Ambiental&amp;R&amp;11Planilha Orçamentária
Arquitetura 
data base: Outubro/2012</oddHeader>
    <oddFooter>&amp;Rpágina &amp;P / &amp;N</oddFooter>
  </headerFooter>
</worksheet>
</file>

<file path=xl/worksheets/sheet6.xml><?xml version="1.0" encoding="utf-8"?>
<worksheet xmlns="http://schemas.openxmlformats.org/spreadsheetml/2006/main" xmlns:r="http://schemas.openxmlformats.org/officeDocument/2006/relationships">
  <sheetPr codeName="Plan5"/>
  <dimension ref="A1:L122"/>
  <sheetViews>
    <sheetView showZeros="0" view="pageBreakPreview" zoomScaleSheetLayoutView="100" workbookViewId="0" topLeftCell="A1">
      <selection activeCell="I14" sqref="I14:I15"/>
    </sheetView>
  </sheetViews>
  <sheetFormatPr defaultColWidth="11.421875" defaultRowHeight="12.75"/>
  <cols>
    <col min="1" max="1" width="5.7109375" style="156" bestFit="1" customWidth="1"/>
    <col min="2" max="2" width="10.8515625" style="156" customWidth="1"/>
    <col min="3" max="3" width="76.421875" style="302" customWidth="1"/>
    <col min="4" max="4" width="4.7109375" style="156" customWidth="1"/>
    <col min="5" max="5" width="10.7109375" style="157" customWidth="1"/>
    <col min="6" max="6" width="11.7109375" style="299" customWidth="1"/>
    <col min="7" max="7" width="15.7109375" style="299" customWidth="1"/>
    <col min="8" max="8" width="15.7109375" style="33" customWidth="1"/>
    <col min="9" max="10" width="15.7109375" style="240" customWidth="1"/>
    <col min="11" max="12" width="11.421875" style="42" customWidth="1"/>
    <col min="13" max="16384" width="11.421875" style="268" customWidth="1"/>
  </cols>
  <sheetData>
    <row r="1" spans="1:12" s="68" customFormat="1" ht="13.5" thickBot="1">
      <c r="A1" s="158" t="s">
        <v>2</v>
      </c>
      <c r="B1" s="159" t="s">
        <v>3</v>
      </c>
      <c r="C1" s="443" t="s">
        <v>64</v>
      </c>
      <c r="D1" s="159" t="s">
        <v>4</v>
      </c>
      <c r="E1" s="160" t="s">
        <v>5</v>
      </c>
      <c r="F1" s="192" t="s">
        <v>28</v>
      </c>
      <c r="G1" s="193" t="s">
        <v>29</v>
      </c>
      <c r="H1" s="238"/>
      <c r="I1" s="101"/>
      <c r="J1" s="238"/>
      <c r="K1" s="269"/>
      <c r="L1" s="269"/>
    </row>
    <row r="2" spans="1:12" s="245" customFormat="1" ht="12.75">
      <c r="A2" s="133"/>
      <c r="B2" s="103"/>
      <c r="C2" s="120"/>
      <c r="D2" s="103"/>
      <c r="E2" s="121"/>
      <c r="F2" s="288"/>
      <c r="G2" s="289"/>
      <c r="H2" s="74"/>
      <c r="I2" s="101"/>
      <c r="J2" s="74"/>
      <c r="K2" s="385"/>
      <c r="L2" s="385"/>
    </row>
    <row r="3" spans="1:12" s="245" customFormat="1" ht="12.75">
      <c r="A3" s="116">
        <v>1</v>
      </c>
      <c r="B3" s="103"/>
      <c r="C3" s="179" t="s">
        <v>579</v>
      </c>
      <c r="D3" s="103"/>
      <c r="E3" s="121"/>
      <c r="F3" s="288"/>
      <c r="G3" s="289"/>
      <c r="H3" s="238"/>
      <c r="I3" s="101"/>
      <c r="J3" s="101"/>
      <c r="K3" s="385"/>
      <c r="L3" s="76"/>
    </row>
    <row r="4" spans="1:12" s="246" customFormat="1" ht="15">
      <c r="A4" s="148"/>
      <c r="B4" s="73" t="s">
        <v>6</v>
      </c>
      <c r="C4" s="221" t="s">
        <v>89</v>
      </c>
      <c r="D4" s="73" t="s">
        <v>15</v>
      </c>
      <c r="E4" s="504">
        <v>12</v>
      </c>
      <c r="F4" s="505"/>
      <c r="G4" s="290">
        <f>F4*E4</f>
        <v>0</v>
      </c>
      <c r="H4" s="440"/>
      <c r="I4" s="395"/>
      <c r="J4" s="101"/>
      <c r="K4" s="252"/>
      <c r="L4" s="76"/>
    </row>
    <row r="5" spans="1:12" s="246" customFormat="1" ht="15">
      <c r="A5" s="148"/>
      <c r="B5" s="73" t="s">
        <v>38</v>
      </c>
      <c r="C5" s="221" t="s">
        <v>90</v>
      </c>
      <c r="D5" s="73" t="s">
        <v>15</v>
      </c>
      <c r="E5" s="504">
        <v>12</v>
      </c>
      <c r="F5" s="505"/>
      <c r="G5" s="290">
        <f aca="true" t="shared" si="0" ref="G5:G31">F5*E5</f>
        <v>0</v>
      </c>
      <c r="H5" s="440"/>
      <c r="I5" s="395"/>
      <c r="J5" s="101"/>
      <c r="K5" s="252"/>
      <c r="L5" s="76"/>
    </row>
    <row r="6" spans="1:12" s="246" customFormat="1" ht="15">
      <c r="A6" s="148"/>
      <c r="B6" s="73" t="s">
        <v>36</v>
      </c>
      <c r="C6" s="291" t="s">
        <v>279</v>
      </c>
      <c r="D6" s="73" t="s">
        <v>15</v>
      </c>
      <c r="E6" s="504">
        <v>42</v>
      </c>
      <c r="F6" s="505"/>
      <c r="G6" s="290">
        <f t="shared" si="0"/>
        <v>0</v>
      </c>
      <c r="H6" s="440"/>
      <c r="I6" s="395"/>
      <c r="J6" s="101"/>
      <c r="K6" s="252"/>
      <c r="L6" s="76"/>
    </row>
    <row r="7" spans="1:12" s="246" customFormat="1" ht="15">
      <c r="A7" s="148"/>
      <c r="B7" s="73" t="s">
        <v>162</v>
      </c>
      <c r="C7" s="291" t="s">
        <v>280</v>
      </c>
      <c r="D7" s="73" t="s">
        <v>15</v>
      </c>
      <c r="E7" s="504">
        <v>24</v>
      </c>
      <c r="F7" s="505"/>
      <c r="G7" s="290">
        <f t="shared" si="0"/>
        <v>0</v>
      </c>
      <c r="H7" s="440"/>
      <c r="I7" s="395"/>
      <c r="J7" s="101"/>
      <c r="K7" s="252"/>
      <c r="L7" s="76"/>
    </row>
    <row r="8" spans="1:10" ht="15">
      <c r="A8" s="133"/>
      <c r="B8" s="103"/>
      <c r="C8" s="120"/>
      <c r="D8" s="103"/>
      <c r="E8" s="177"/>
      <c r="F8" s="294"/>
      <c r="G8" s="290"/>
      <c r="H8" s="203"/>
      <c r="I8" s="394"/>
      <c r="J8" s="74"/>
    </row>
    <row r="9" spans="1:12" s="293" customFormat="1" ht="15.75" customHeight="1">
      <c r="A9" s="116">
        <v>2</v>
      </c>
      <c r="B9" s="102"/>
      <c r="C9" s="179" t="s">
        <v>580</v>
      </c>
      <c r="D9" s="102"/>
      <c r="E9" s="104"/>
      <c r="F9" s="294"/>
      <c r="G9" s="290"/>
      <c r="H9" s="203"/>
      <c r="I9" s="394"/>
      <c r="J9" s="74"/>
      <c r="K9" s="255"/>
      <c r="L9" s="255"/>
    </row>
    <row r="10" spans="1:10" ht="15">
      <c r="A10" s="133"/>
      <c r="B10" s="103" t="s">
        <v>30</v>
      </c>
      <c r="C10" s="120" t="s">
        <v>40</v>
      </c>
      <c r="D10" s="103" t="s">
        <v>39</v>
      </c>
      <c r="E10" s="79">
        <v>2</v>
      </c>
      <c r="F10" s="294"/>
      <c r="G10" s="290">
        <f t="shared" si="0"/>
        <v>0</v>
      </c>
      <c r="H10" s="440"/>
      <c r="I10" s="395"/>
      <c r="J10" s="101"/>
    </row>
    <row r="11" spans="1:10" ht="15">
      <c r="A11" s="133"/>
      <c r="B11" s="103" t="s">
        <v>31</v>
      </c>
      <c r="C11" s="120" t="s">
        <v>281</v>
      </c>
      <c r="D11" s="103" t="s">
        <v>39</v>
      </c>
      <c r="E11" s="79">
        <v>1</v>
      </c>
      <c r="F11" s="294"/>
      <c r="G11" s="290">
        <f t="shared" si="0"/>
        <v>0</v>
      </c>
      <c r="H11" s="440"/>
      <c r="I11" s="395"/>
      <c r="J11" s="101"/>
    </row>
    <row r="12" spans="1:10" ht="15">
      <c r="A12" s="133"/>
      <c r="B12" s="103" t="s">
        <v>32</v>
      </c>
      <c r="C12" s="120" t="s">
        <v>282</v>
      </c>
      <c r="D12" s="103" t="s">
        <v>39</v>
      </c>
      <c r="E12" s="79">
        <v>5</v>
      </c>
      <c r="F12" s="294"/>
      <c r="G12" s="290">
        <f t="shared" si="0"/>
        <v>0</v>
      </c>
      <c r="H12" s="440"/>
      <c r="I12" s="395"/>
      <c r="J12" s="101"/>
    </row>
    <row r="13" spans="1:10" ht="12.75">
      <c r="A13" s="133"/>
      <c r="B13" s="103"/>
      <c r="C13" s="120"/>
      <c r="D13" s="103"/>
      <c r="E13" s="79"/>
      <c r="F13" s="294"/>
      <c r="G13" s="290"/>
      <c r="H13" s="203"/>
      <c r="I13" s="101"/>
      <c r="J13" s="74"/>
    </row>
    <row r="14" spans="1:12" s="293" customFormat="1" ht="12.75">
      <c r="A14" s="116">
        <v>3</v>
      </c>
      <c r="B14" s="102"/>
      <c r="C14" s="179" t="s">
        <v>581</v>
      </c>
      <c r="D14" s="102"/>
      <c r="E14" s="104"/>
      <c r="F14" s="294"/>
      <c r="G14" s="290"/>
      <c r="H14" s="203"/>
      <c r="I14" s="101"/>
      <c r="J14" s="74"/>
      <c r="K14" s="255"/>
      <c r="L14" s="255"/>
    </row>
    <row r="15" spans="1:10" ht="15">
      <c r="A15" s="133"/>
      <c r="B15" s="198" t="s">
        <v>10</v>
      </c>
      <c r="C15" s="120" t="s">
        <v>284</v>
      </c>
      <c r="D15" s="103" t="s">
        <v>39</v>
      </c>
      <c r="E15" s="79">
        <v>5</v>
      </c>
      <c r="F15" s="294"/>
      <c r="G15" s="290">
        <f t="shared" si="0"/>
        <v>0</v>
      </c>
      <c r="H15" s="440"/>
      <c r="I15" s="395"/>
      <c r="J15" s="101"/>
    </row>
    <row r="16" spans="1:10" ht="12.75">
      <c r="A16" s="133"/>
      <c r="B16" s="103"/>
      <c r="C16" s="120"/>
      <c r="D16" s="103"/>
      <c r="E16" s="79"/>
      <c r="F16" s="294"/>
      <c r="G16" s="290"/>
      <c r="H16" s="231"/>
      <c r="I16" s="101"/>
      <c r="J16" s="74"/>
    </row>
    <row r="17" spans="1:12" s="293" customFormat="1" ht="12.75">
      <c r="A17" s="116">
        <v>4</v>
      </c>
      <c r="B17" s="102"/>
      <c r="C17" s="179" t="s">
        <v>582</v>
      </c>
      <c r="D17" s="102"/>
      <c r="E17" s="104"/>
      <c r="F17" s="294"/>
      <c r="G17" s="290"/>
      <c r="H17" s="231"/>
      <c r="I17" s="101"/>
      <c r="J17" s="74"/>
      <c r="K17" s="255"/>
      <c r="L17" s="255"/>
    </row>
    <row r="18" spans="1:10" ht="15">
      <c r="A18" s="133"/>
      <c r="B18" s="198" t="s">
        <v>58</v>
      </c>
      <c r="C18" s="132" t="s">
        <v>283</v>
      </c>
      <c r="D18" s="103" t="s">
        <v>39</v>
      </c>
      <c r="E18" s="79">
        <v>1</v>
      </c>
      <c r="F18" s="294"/>
      <c r="G18" s="290">
        <f t="shared" si="0"/>
        <v>0</v>
      </c>
      <c r="H18" s="440"/>
      <c r="I18" s="395"/>
      <c r="J18" s="101"/>
    </row>
    <row r="19" spans="1:10" ht="12.75">
      <c r="A19" s="133"/>
      <c r="B19" s="103"/>
      <c r="C19" s="132"/>
      <c r="D19" s="103"/>
      <c r="E19" s="177"/>
      <c r="F19" s="294"/>
      <c r="G19" s="290"/>
      <c r="H19" s="203"/>
      <c r="I19" s="101"/>
      <c r="J19" s="74"/>
    </row>
    <row r="20" spans="1:12" s="293" customFormat="1" ht="12.75">
      <c r="A20" s="116">
        <v>5</v>
      </c>
      <c r="B20" s="102"/>
      <c r="C20" s="123" t="s">
        <v>285</v>
      </c>
      <c r="D20" s="102"/>
      <c r="E20" s="104"/>
      <c r="F20" s="294"/>
      <c r="G20" s="290"/>
      <c r="H20" s="101"/>
      <c r="I20" s="101"/>
      <c r="J20" s="104"/>
      <c r="K20" s="255"/>
      <c r="L20" s="255"/>
    </row>
    <row r="21" spans="1:10" ht="15">
      <c r="A21" s="133"/>
      <c r="B21" s="198" t="s">
        <v>12</v>
      </c>
      <c r="C21" s="207" t="s">
        <v>730</v>
      </c>
      <c r="D21" s="103" t="s">
        <v>39</v>
      </c>
      <c r="E21" s="79">
        <v>5</v>
      </c>
      <c r="F21" s="294"/>
      <c r="G21" s="290">
        <f t="shared" si="0"/>
        <v>0</v>
      </c>
      <c r="H21" s="440"/>
      <c r="I21" s="395"/>
      <c r="J21" s="101"/>
    </row>
    <row r="22" spans="1:12" s="246" customFormat="1" ht="15">
      <c r="A22" s="148"/>
      <c r="B22" s="197" t="s">
        <v>13</v>
      </c>
      <c r="C22" s="207" t="s">
        <v>729</v>
      </c>
      <c r="D22" s="73" t="s">
        <v>39</v>
      </c>
      <c r="E22" s="504">
        <v>2</v>
      </c>
      <c r="F22" s="294"/>
      <c r="G22" s="290">
        <f t="shared" si="0"/>
        <v>0</v>
      </c>
      <c r="H22" s="440"/>
      <c r="I22" s="395"/>
      <c r="J22" s="101"/>
      <c r="K22" s="252"/>
      <c r="L22" s="252"/>
    </row>
    <row r="23" spans="1:10" ht="12.75">
      <c r="A23" s="133"/>
      <c r="B23" s="103"/>
      <c r="C23" s="132"/>
      <c r="D23" s="103"/>
      <c r="E23" s="177"/>
      <c r="F23" s="294"/>
      <c r="G23" s="290"/>
      <c r="H23" s="231"/>
      <c r="I23" s="238"/>
      <c r="J23" s="101"/>
    </row>
    <row r="24" spans="1:10" ht="12.75">
      <c r="A24" s="116">
        <v>6</v>
      </c>
      <c r="B24" s="102"/>
      <c r="C24" s="123" t="s">
        <v>286</v>
      </c>
      <c r="D24" s="103"/>
      <c r="E24" s="177"/>
      <c r="F24" s="294"/>
      <c r="G24" s="290"/>
      <c r="H24" s="231"/>
      <c r="I24" s="238"/>
      <c r="J24" s="74"/>
    </row>
    <row r="25" spans="1:10" ht="15">
      <c r="A25" s="133"/>
      <c r="B25" s="198" t="s">
        <v>17</v>
      </c>
      <c r="C25" s="76" t="s">
        <v>357</v>
      </c>
      <c r="D25" s="103" t="s">
        <v>39</v>
      </c>
      <c r="E25" s="79">
        <v>5</v>
      </c>
      <c r="F25" s="294"/>
      <c r="G25" s="290">
        <f t="shared" si="0"/>
        <v>0</v>
      </c>
      <c r="H25" s="440"/>
      <c r="I25" s="395"/>
      <c r="J25" s="101"/>
    </row>
    <row r="26" spans="1:10" ht="12.75">
      <c r="A26" s="133"/>
      <c r="B26" s="103"/>
      <c r="C26" s="120"/>
      <c r="D26" s="103"/>
      <c r="E26" s="177"/>
      <c r="F26" s="294"/>
      <c r="G26" s="290"/>
      <c r="H26" s="203"/>
      <c r="I26" s="101"/>
      <c r="J26" s="74"/>
    </row>
    <row r="27" spans="1:10" ht="12.75">
      <c r="A27" s="116">
        <v>7</v>
      </c>
      <c r="B27" s="103"/>
      <c r="C27" s="123" t="s">
        <v>138</v>
      </c>
      <c r="D27" s="103"/>
      <c r="E27" s="79"/>
      <c r="F27" s="294"/>
      <c r="G27" s="290"/>
      <c r="H27" s="203"/>
      <c r="I27" s="101"/>
      <c r="J27" s="74"/>
    </row>
    <row r="28" spans="1:12" s="246" customFormat="1" ht="15">
      <c r="A28" s="148"/>
      <c r="B28" s="197" t="s">
        <v>18</v>
      </c>
      <c r="C28" s="53" t="s">
        <v>139</v>
      </c>
      <c r="D28" s="73" t="s">
        <v>14</v>
      </c>
      <c r="E28" s="504">
        <v>1</v>
      </c>
      <c r="F28" s="505"/>
      <c r="G28" s="290">
        <f t="shared" si="0"/>
        <v>0</v>
      </c>
      <c r="H28" s="231"/>
      <c r="I28" s="395"/>
      <c r="J28" s="101"/>
      <c r="K28" s="252"/>
      <c r="L28" s="252"/>
    </row>
    <row r="29" spans="1:10" ht="12.75">
      <c r="A29" s="133"/>
      <c r="B29" s="103"/>
      <c r="C29" s="106"/>
      <c r="D29" s="103"/>
      <c r="E29" s="79"/>
      <c r="F29" s="505"/>
      <c r="G29" s="290"/>
      <c r="H29" s="203"/>
      <c r="I29" s="101"/>
      <c r="J29" s="104"/>
    </row>
    <row r="30" spans="1:10" ht="12.75">
      <c r="A30" s="133">
        <v>8</v>
      </c>
      <c r="B30" s="103"/>
      <c r="C30" s="129" t="s">
        <v>456</v>
      </c>
      <c r="D30" s="103"/>
      <c r="E30" s="79"/>
      <c r="F30" s="505"/>
      <c r="G30" s="290"/>
      <c r="H30" s="203"/>
      <c r="I30" s="101"/>
      <c r="J30" s="74"/>
    </row>
    <row r="31" spans="1:10" ht="15">
      <c r="A31" s="133"/>
      <c r="B31" s="198" t="s">
        <v>20</v>
      </c>
      <c r="C31" s="207" t="s">
        <v>731</v>
      </c>
      <c r="D31" s="73" t="s">
        <v>14</v>
      </c>
      <c r="E31" s="79">
        <v>1</v>
      </c>
      <c r="F31" s="505"/>
      <c r="G31" s="290">
        <f t="shared" si="0"/>
        <v>0</v>
      </c>
      <c r="H31" s="440"/>
      <c r="I31" s="395"/>
      <c r="J31" s="101"/>
    </row>
    <row r="32" spans="1:10" ht="9" customHeight="1">
      <c r="A32" s="133"/>
      <c r="B32" s="103"/>
      <c r="C32" s="106"/>
      <c r="D32" s="103"/>
      <c r="E32" s="121"/>
      <c r="F32" s="294"/>
      <c r="G32" s="295"/>
      <c r="H32" s="203"/>
      <c r="I32" s="101"/>
      <c r="J32" s="74"/>
    </row>
    <row r="33" spans="1:10" ht="15">
      <c r="A33" s="133"/>
      <c r="B33" s="103"/>
      <c r="C33" s="421" t="s">
        <v>45</v>
      </c>
      <c r="D33" s="422"/>
      <c r="E33" s="422"/>
      <c r="F33" s="422"/>
      <c r="G33" s="424">
        <f>SUM(G2:G31)</f>
        <v>0</v>
      </c>
      <c r="H33" s="203"/>
      <c r="I33" s="101"/>
      <c r="J33" s="74"/>
    </row>
    <row r="34" spans="1:10" ht="15">
      <c r="A34" s="133"/>
      <c r="B34" s="103"/>
      <c r="C34" s="423" t="s">
        <v>775</v>
      </c>
      <c r="D34" s="418"/>
      <c r="E34" s="418"/>
      <c r="F34" s="418"/>
      <c r="G34" s="420">
        <f>G33*0.4</f>
        <v>0</v>
      </c>
      <c r="H34" s="203"/>
      <c r="I34" s="101"/>
      <c r="J34" s="74"/>
    </row>
    <row r="35" spans="1:10" ht="22.5" customHeight="1" thickBot="1">
      <c r="A35" s="296"/>
      <c r="B35" s="297"/>
      <c r="C35" s="425" t="s">
        <v>776</v>
      </c>
      <c r="D35" s="426"/>
      <c r="E35" s="427"/>
      <c r="F35" s="428"/>
      <c r="G35" s="419">
        <f>G33+G34</f>
        <v>0</v>
      </c>
      <c r="H35" s="203"/>
      <c r="I35" s="101"/>
      <c r="J35" s="74"/>
    </row>
    <row r="36" spans="3:10" ht="12.75">
      <c r="C36" s="298"/>
      <c r="G36" s="300"/>
      <c r="H36" s="203"/>
      <c r="I36" s="101"/>
      <c r="J36" s="74"/>
    </row>
    <row r="37" spans="3:10" ht="12" customHeight="1">
      <c r="C37" s="298"/>
      <c r="G37" s="300"/>
      <c r="H37" s="203"/>
      <c r="I37" s="101"/>
      <c r="J37" s="108"/>
    </row>
    <row r="38" spans="3:10" ht="12.75">
      <c r="C38" s="301"/>
      <c r="H38" s="203"/>
      <c r="I38" s="101"/>
      <c r="J38" s="74"/>
    </row>
    <row r="39" spans="8:10" ht="12.75">
      <c r="H39" s="203"/>
      <c r="I39" s="101"/>
      <c r="J39" s="74"/>
    </row>
    <row r="40" spans="8:10" ht="12.75">
      <c r="H40" s="203"/>
      <c r="I40" s="101"/>
      <c r="J40" s="74"/>
    </row>
    <row r="41" spans="8:10" ht="12.75">
      <c r="H41" s="203"/>
      <c r="I41" s="101"/>
      <c r="J41" s="74"/>
    </row>
    <row r="42" spans="8:10" ht="12.75">
      <c r="H42" s="203"/>
      <c r="I42" s="101"/>
      <c r="J42" s="74"/>
    </row>
    <row r="43" spans="8:10" ht="12.75">
      <c r="H43" s="203"/>
      <c r="I43" s="101">
        <f aca="true" t="shared" si="1" ref="I43:I63">J43*1.4</f>
        <v>0</v>
      </c>
      <c r="J43" s="74"/>
    </row>
    <row r="44" spans="8:10" ht="12.75">
      <c r="H44" s="203"/>
      <c r="I44" s="101">
        <f t="shared" si="1"/>
        <v>0</v>
      </c>
      <c r="J44" s="74"/>
    </row>
    <row r="45" spans="8:10" ht="12.75">
      <c r="H45" s="203"/>
      <c r="I45" s="101">
        <f t="shared" si="1"/>
        <v>0</v>
      </c>
      <c r="J45" s="74"/>
    </row>
    <row r="46" spans="8:10" ht="12.75">
      <c r="H46" s="203"/>
      <c r="I46" s="101">
        <f t="shared" si="1"/>
        <v>0</v>
      </c>
      <c r="J46" s="74"/>
    </row>
    <row r="47" spans="8:10" ht="12.75">
      <c r="H47" s="101"/>
      <c r="I47" s="101">
        <f t="shared" si="1"/>
        <v>0</v>
      </c>
      <c r="J47" s="104"/>
    </row>
    <row r="48" spans="8:10" ht="12.75">
      <c r="H48" s="101"/>
      <c r="I48" s="101">
        <f t="shared" si="1"/>
        <v>0</v>
      </c>
      <c r="J48" s="104"/>
    </row>
    <row r="49" spans="8:10" ht="15.75">
      <c r="H49" s="82"/>
      <c r="I49" s="101">
        <f t="shared" si="1"/>
        <v>0</v>
      </c>
      <c r="J49" s="82"/>
    </row>
    <row r="50" spans="8:9" ht="12.75">
      <c r="H50" s="240"/>
      <c r="I50" s="101">
        <f t="shared" si="1"/>
        <v>0</v>
      </c>
    </row>
    <row r="51" spans="8:9" ht="12.75">
      <c r="H51" s="240"/>
      <c r="I51" s="101">
        <f t="shared" si="1"/>
        <v>0</v>
      </c>
    </row>
    <row r="52" spans="8:9" ht="12.75">
      <c r="H52" s="240"/>
      <c r="I52" s="101">
        <f t="shared" si="1"/>
        <v>0</v>
      </c>
    </row>
    <row r="53" spans="8:9" ht="12.75">
      <c r="H53" s="240"/>
      <c r="I53" s="101">
        <f t="shared" si="1"/>
        <v>0</v>
      </c>
    </row>
    <row r="54" spans="8:9" ht="12.75">
      <c r="H54" s="240"/>
      <c r="I54" s="101">
        <f t="shared" si="1"/>
        <v>0</v>
      </c>
    </row>
    <row r="55" ht="12.75">
      <c r="I55" s="101">
        <f t="shared" si="1"/>
        <v>0</v>
      </c>
    </row>
    <row r="56" ht="12.75">
      <c r="I56" s="101">
        <f t="shared" si="1"/>
        <v>0</v>
      </c>
    </row>
    <row r="57" ht="12.75">
      <c r="I57" s="101">
        <f t="shared" si="1"/>
        <v>0</v>
      </c>
    </row>
    <row r="58" ht="12.75">
      <c r="I58" s="101">
        <f t="shared" si="1"/>
        <v>0</v>
      </c>
    </row>
    <row r="59" ht="12.75">
      <c r="I59" s="101">
        <f t="shared" si="1"/>
        <v>0</v>
      </c>
    </row>
    <row r="60" ht="12.75">
      <c r="I60" s="101">
        <f t="shared" si="1"/>
        <v>0</v>
      </c>
    </row>
    <row r="61" ht="12.75">
      <c r="I61" s="101">
        <f t="shared" si="1"/>
        <v>0</v>
      </c>
    </row>
    <row r="62" ht="12.75">
      <c r="I62" s="101">
        <f t="shared" si="1"/>
        <v>0</v>
      </c>
    </row>
    <row r="63" ht="12.75">
      <c r="I63" s="101">
        <f t="shared" si="1"/>
        <v>0</v>
      </c>
    </row>
    <row r="64" ht="12.75">
      <c r="I64" s="101">
        <f aca="true" t="shared" si="2" ref="I64:I122">J64*1.4</f>
        <v>0</v>
      </c>
    </row>
    <row r="65" ht="12.75">
      <c r="I65" s="101">
        <f t="shared" si="2"/>
        <v>0</v>
      </c>
    </row>
    <row r="66" ht="12.75">
      <c r="I66" s="101">
        <f t="shared" si="2"/>
        <v>0</v>
      </c>
    </row>
    <row r="67" ht="12.75">
      <c r="I67" s="101">
        <f t="shared" si="2"/>
        <v>0</v>
      </c>
    </row>
    <row r="68" ht="12.75">
      <c r="I68" s="101">
        <f t="shared" si="2"/>
        <v>0</v>
      </c>
    </row>
    <row r="69" ht="12.75">
      <c r="I69" s="101">
        <f t="shared" si="2"/>
        <v>0</v>
      </c>
    </row>
    <row r="70" ht="12.75">
      <c r="I70" s="101">
        <f t="shared" si="2"/>
        <v>0</v>
      </c>
    </row>
    <row r="71" ht="12.75">
      <c r="I71" s="101">
        <f t="shared" si="2"/>
        <v>0</v>
      </c>
    </row>
    <row r="72" ht="12.75">
      <c r="I72" s="101">
        <f t="shared" si="2"/>
        <v>0</v>
      </c>
    </row>
    <row r="73" ht="12.75">
      <c r="I73" s="101">
        <f t="shared" si="2"/>
        <v>0</v>
      </c>
    </row>
    <row r="74" ht="12.75">
      <c r="I74" s="101">
        <f t="shared" si="2"/>
        <v>0</v>
      </c>
    </row>
    <row r="75" ht="12.75">
      <c r="I75" s="101">
        <f t="shared" si="2"/>
        <v>0</v>
      </c>
    </row>
    <row r="76" ht="12.75">
      <c r="I76" s="101">
        <f t="shared" si="2"/>
        <v>0</v>
      </c>
    </row>
    <row r="77" ht="12.75">
      <c r="I77" s="101">
        <f t="shared" si="2"/>
        <v>0</v>
      </c>
    </row>
    <row r="78" ht="12.75">
      <c r="I78" s="101">
        <f t="shared" si="2"/>
        <v>0</v>
      </c>
    </row>
    <row r="79" ht="12.75">
      <c r="I79" s="101">
        <f t="shared" si="2"/>
        <v>0</v>
      </c>
    </row>
    <row r="80" ht="12.75">
      <c r="I80" s="101">
        <f t="shared" si="2"/>
        <v>0</v>
      </c>
    </row>
    <row r="81" ht="12.75">
      <c r="I81" s="101">
        <f t="shared" si="2"/>
        <v>0</v>
      </c>
    </row>
    <row r="82" ht="12.75">
      <c r="I82" s="101">
        <f t="shared" si="2"/>
        <v>0</v>
      </c>
    </row>
    <row r="83" ht="12.75">
      <c r="I83" s="101">
        <f t="shared" si="2"/>
        <v>0</v>
      </c>
    </row>
    <row r="84" ht="12.75">
      <c r="I84" s="101">
        <f t="shared" si="2"/>
        <v>0</v>
      </c>
    </row>
    <row r="85" ht="12.75">
      <c r="I85" s="101">
        <f t="shared" si="2"/>
        <v>0</v>
      </c>
    </row>
    <row r="86" ht="12.75">
      <c r="I86" s="101">
        <f t="shared" si="2"/>
        <v>0</v>
      </c>
    </row>
    <row r="87" ht="12.75">
      <c r="I87" s="101">
        <f t="shared" si="2"/>
        <v>0</v>
      </c>
    </row>
    <row r="88" ht="12.75">
      <c r="I88" s="101">
        <f t="shared" si="2"/>
        <v>0</v>
      </c>
    </row>
    <row r="89" ht="12.75">
      <c r="I89" s="101">
        <f t="shared" si="2"/>
        <v>0</v>
      </c>
    </row>
    <row r="90" ht="12.75">
      <c r="I90" s="101">
        <f t="shared" si="2"/>
        <v>0</v>
      </c>
    </row>
    <row r="91" ht="12.75">
      <c r="I91" s="101">
        <f t="shared" si="2"/>
        <v>0</v>
      </c>
    </row>
    <row r="92" ht="12.75">
      <c r="I92" s="101">
        <f t="shared" si="2"/>
        <v>0</v>
      </c>
    </row>
    <row r="93" ht="12.75">
      <c r="I93" s="101">
        <f t="shared" si="2"/>
        <v>0</v>
      </c>
    </row>
    <row r="94" ht="12.75">
      <c r="I94" s="101">
        <f t="shared" si="2"/>
        <v>0</v>
      </c>
    </row>
    <row r="95" ht="12.75">
      <c r="I95" s="101">
        <f t="shared" si="2"/>
        <v>0</v>
      </c>
    </row>
    <row r="96" ht="12.75">
      <c r="I96" s="101">
        <f t="shared" si="2"/>
        <v>0</v>
      </c>
    </row>
    <row r="97" ht="12.75">
      <c r="I97" s="101">
        <f t="shared" si="2"/>
        <v>0</v>
      </c>
    </row>
    <row r="98" ht="12.75">
      <c r="I98" s="101">
        <f t="shared" si="2"/>
        <v>0</v>
      </c>
    </row>
    <row r="99" ht="12.75">
      <c r="I99" s="101">
        <f t="shared" si="2"/>
        <v>0</v>
      </c>
    </row>
    <row r="100" ht="12.75">
      <c r="I100" s="101">
        <f t="shared" si="2"/>
        <v>0</v>
      </c>
    </row>
    <row r="101" ht="12.75">
      <c r="I101" s="101">
        <f t="shared" si="2"/>
        <v>0</v>
      </c>
    </row>
    <row r="102" ht="12.75">
      <c r="I102" s="101">
        <f t="shared" si="2"/>
        <v>0</v>
      </c>
    </row>
    <row r="103" ht="12.75">
      <c r="I103" s="101">
        <f t="shared" si="2"/>
        <v>0</v>
      </c>
    </row>
    <row r="104" ht="12.75">
      <c r="I104" s="101">
        <f t="shared" si="2"/>
        <v>0</v>
      </c>
    </row>
    <row r="105" ht="12.75">
      <c r="I105" s="101">
        <f t="shared" si="2"/>
        <v>0</v>
      </c>
    </row>
    <row r="106" ht="12.75">
      <c r="I106" s="101">
        <f t="shared" si="2"/>
        <v>0</v>
      </c>
    </row>
    <row r="107" ht="12.75">
      <c r="I107" s="101">
        <f t="shared" si="2"/>
        <v>0</v>
      </c>
    </row>
    <row r="108" ht="12.75">
      <c r="I108" s="101">
        <f t="shared" si="2"/>
        <v>0</v>
      </c>
    </row>
    <row r="109" ht="12.75">
      <c r="I109" s="101">
        <f t="shared" si="2"/>
        <v>0</v>
      </c>
    </row>
    <row r="110" ht="12.75">
      <c r="I110" s="101">
        <f t="shared" si="2"/>
        <v>0</v>
      </c>
    </row>
    <row r="111" ht="12.75">
      <c r="I111" s="101">
        <f t="shared" si="2"/>
        <v>0</v>
      </c>
    </row>
    <row r="112" ht="12.75">
      <c r="I112" s="101">
        <f t="shared" si="2"/>
        <v>0</v>
      </c>
    </row>
    <row r="113" ht="12.75">
      <c r="I113" s="101">
        <f t="shared" si="2"/>
        <v>0</v>
      </c>
    </row>
    <row r="114" ht="12.75">
      <c r="I114" s="101">
        <f t="shared" si="2"/>
        <v>0</v>
      </c>
    </row>
    <row r="115" ht="12.75">
      <c r="I115" s="101">
        <f t="shared" si="2"/>
        <v>0</v>
      </c>
    </row>
    <row r="116" ht="12.75">
      <c r="I116" s="101">
        <f t="shared" si="2"/>
        <v>0</v>
      </c>
    </row>
    <row r="117" ht="12.75">
      <c r="I117" s="101">
        <f t="shared" si="2"/>
        <v>0</v>
      </c>
    </row>
    <row r="118" ht="12.75">
      <c r="I118" s="101">
        <f t="shared" si="2"/>
        <v>0</v>
      </c>
    </row>
    <row r="119" ht="12.75">
      <c r="I119" s="101">
        <f t="shared" si="2"/>
        <v>0</v>
      </c>
    </row>
    <row r="120" ht="12.75">
      <c r="I120" s="101">
        <f t="shared" si="2"/>
        <v>0</v>
      </c>
    </row>
    <row r="121" ht="12.75">
      <c r="I121" s="101">
        <f t="shared" si="2"/>
        <v>0</v>
      </c>
    </row>
    <row r="122" ht="12.75">
      <c r="I122" s="101">
        <f t="shared" si="2"/>
        <v>0</v>
      </c>
    </row>
  </sheetData>
  <sheetProtection/>
  <printOptions gridLines="1" horizontalCentered="1"/>
  <pageMargins left="0.5118110236220472" right="0.4330708661417323" top="1.220472440944882" bottom="0.35433070866141736" header="0.5118110236220472" footer="0"/>
  <pageSetup horizontalDpi="300" verticalDpi="300" orientation="landscape" paperSize="9" r:id="rId1"/>
  <headerFooter alignWithMargins="0">
    <oddHeader>&amp;L&amp;11SECRETARIA DO MEIO AMBIENTE
FUNDAÇÃO FLORESTAL
&amp;C&amp;11ESTAÇÃO ECOLÓGICA DE JURÉIA-ITATINS
Núcleo Arpoador
Centro de Educação Ambiental&amp;R&amp;11Planilha Orçamentária
Água Fria
data base: Outubro/2012</oddHeader>
    <oddFooter>&amp;Rpágina &amp;P / &amp;N</oddFooter>
  </headerFooter>
</worksheet>
</file>

<file path=xl/worksheets/sheet7.xml><?xml version="1.0" encoding="utf-8"?>
<worksheet xmlns="http://schemas.openxmlformats.org/spreadsheetml/2006/main" xmlns:r="http://schemas.openxmlformats.org/officeDocument/2006/relationships">
  <dimension ref="A1:N117"/>
  <sheetViews>
    <sheetView showZeros="0" view="pageBreakPreview" zoomScaleSheetLayoutView="100" workbookViewId="0" topLeftCell="A1">
      <selection activeCell="H1" sqref="H1:H16384"/>
    </sheetView>
  </sheetViews>
  <sheetFormatPr defaultColWidth="9.140625" defaultRowHeight="12.75"/>
  <cols>
    <col min="1" max="1" width="5.7109375" style="54" customWidth="1"/>
    <col min="2" max="2" width="11.140625" style="59" customWidth="1"/>
    <col min="3" max="3" width="66.7109375" style="60" customWidth="1"/>
    <col min="4" max="4" width="4.7109375" style="59" customWidth="1"/>
    <col min="5" max="5" width="10.7109375" style="56" customWidth="1"/>
    <col min="6" max="6" width="11.7109375" style="56" customWidth="1"/>
    <col min="7" max="7" width="15.7109375" style="56" customWidth="1"/>
    <col min="8" max="10" width="15.7109375" style="33" customWidth="1"/>
    <col min="11" max="11" width="11.421875" style="268" customWidth="1"/>
    <col min="12" max="16384" width="9.140625" style="57" customWidth="1"/>
  </cols>
  <sheetData>
    <row r="1" spans="1:11" s="270" customFormat="1" ht="13.5" thickBot="1">
      <c r="A1" s="446" t="s">
        <v>2</v>
      </c>
      <c r="B1" s="447" t="s">
        <v>3</v>
      </c>
      <c r="C1" s="443" t="s">
        <v>64</v>
      </c>
      <c r="D1" s="447" t="s">
        <v>4</v>
      </c>
      <c r="E1" s="489" t="s">
        <v>5</v>
      </c>
      <c r="F1" s="491" t="s">
        <v>28</v>
      </c>
      <c r="G1" s="485" t="s">
        <v>55</v>
      </c>
      <c r="H1" s="238"/>
      <c r="I1" s="101"/>
      <c r="J1" s="238"/>
      <c r="K1" s="269"/>
    </row>
    <row r="2" spans="1:11" s="55" customFormat="1" ht="12.75">
      <c r="A2" s="116"/>
      <c r="B2" s="103"/>
      <c r="C2" s="106"/>
      <c r="D2" s="103"/>
      <c r="E2" s="170"/>
      <c r="F2" s="170"/>
      <c r="G2" s="171"/>
      <c r="H2" s="74"/>
      <c r="I2" s="101"/>
      <c r="J2" s="74"/>
      <c r="K2" s="245"/>
    </row>
    <row r="3" spans="1:11" ht="12.75">
      <c r="A3" s="116"/>
      <c r="B3" s="103"/>
      <c r="C3" s="129" t="s">
        <v>140</v>
      </c>
      <c r="D3" s="103"/>
      <c r="E3" s="170"/>
      <c r="F3" s="170"/>
      <c r="G3" s="172"/>
      <c r="H3" s="101"/>
      <c r="I3" s="101"/>
      <c r="J3" s="101"/>
      <c r="K3" s="245"/>
    </row>
    <row r="4" spans="1:11" s="58" customFormat="1" ht="12.75">
      <c r="A4" s="90"/>
      <c r="B4" s="73"/>
      <c r="C4" s="53"/>
      <c r="D4" s="73"/>
      <c r="E4" s="74"/>
      <c r="F4" s="126"/>
      <c r="G4" s="136"/>
      <c r="H4" s="203"/>
      <c r="I4" s="101"/>
      <c r="J4" s="101"/>
      <c r="K4" s="246"/>
    </row>
    <row r="5" spans="1:11" s="253" customFormat="1" ht="25.5">
      <c r="A5" s="168">
        <v>1</v>
      </c>
      <c r="B5" s="227"/>
      <c r="C5" s="247" t="s">
        <v>153</v>
      </c>
      <c r="D5" s="248"/>
      <c r="E5" s="249"/>
      <c r="F5" s="250"/>
      <c r="G5" s="169"/>
      <c r="H5" s="203"/>
      <c r="I5" s="101"/>
      <c r="J5" s="251"/>
      <c r="K5" s="252"/>
    </row>
    <row r="6" spans="1:11" s="253" customFormat="1" ht="12.75">
      <c r="A6" s="168"/>
      <c r="B6" s="227"/>
      <c r="C6" s="247"/>
      <c r="D6" s="248"/>
      <c r="E6" s="249"/>
      <c r="F6" s="516"/>
      <c r="G6" s="169"/>
      <c r="H6" s="203"/>
      <c r="I6" s="101"/>
      <c r="J6" s="74"/>
      <c r="K6" s="252"/>
    </row>
    <row r="7" spans="1:11" s="253" customFormat="1" ht="12.75">
      <c r="A7" s="254"/>
      <c r="B7" s="150" t="s">
        <v>6</v>
      </c>
      <c r="C7" s="247" t="s">
        <v>141</v>
      </c>
      <c r="D7" s="150" t="s">
        <v>60</v>
      </c>
      <c r="E7" s="506">
        <v>20</v>
      </c>
      <c r="F7" s="271"/>
      <c r="G7" s="514">
        <f aca="true" t="shared" si="0" ref="G7:G12">F7*E7</f>
        <v>0</v>
      </c>
      <c r="H7" s="445"/>
      <c r="I7" s="101"/>
      <c r="J7" s="74"/>
      <c r="K7" s="252"/>
    </row>
    <row r="8" spans="1:11" s="253" customFormat="1" ht="12.75">
      <c r="A8" s="254"/>
      <c r="B8" s="150" t="s">
        <v>38</v>
      </c>
      <c r="C8" s="247" t="s">
        <v>142</v>
      </c>
      <c r="D8" s="150" t="s">
        <v>60</v>
      </c>
      <c r="E8" s="506">
        <v>30</v>
      </c>
      <c r="F8" s="271"/>
      <c r="G8" s="514">
        <f t="shared" si="0"/>
        <v>0</v>
      </c>
      <c r="H8" s="445"/>
      <c r="I8" s="101"/>
      <c r="J8" s="74"/>
      <c r="K8" s="42"/>
    </row>
    <row r="9" spans="1:11" s="253" customFormat="1" ht="12.75">
      <c r="A9" s="254"/>
      <c r="B9" s="150" t="s">
        <v>36</v>
      </c>
      <c r="C9" s="247" t="s">
        <v>149</v>
      </c>
      <c r="D9" s="150" t="s">
        <v>60</v>
      </c>
      <c r="E9" s="506">
        <v>20</v>
      </c>
      <c r="F9" s="271"/>
      <c r="G9" s="514">
        <f t="shared" si="0"/>
        <v>0</v>
      </c>
      <c r="H9" s="445"/>
      <c r="I9" s="101"/>
      <c r="J9" s="74"/>
      <c r="K9" s="255"/>
    </row>
    <row r="10" spans="1:11" s="253" customFormat="1" ht="12.75">
      <c r="A10" s="254"/>
      <c r="B10" s="150"/>
      <c r="C10" s="247"/>
      <c r="D10" s="150"/>
      <c r="E10" s="506"/>
      <c r="F10" s="271"/>
      <c r="G10" s="514">
        <f t="shared" si="0"/>
        <v>0</v>
      </c>
      <c r="H10" s="231"/>
      <c r="I10" s="101"/>
      <c r="J10" s="74"/>
      <c r="K10" s="42"/>
    </row>
    <row r="11" spans="1:11" s="253" customFormat="1" ht="12.75">
      <c r="A11" s="254"/>
      <c r="B11" s="248"/>
      <c r="C11" s="247" t="s">
        <v>7</v>
      </c>
      <c r="D11" s="150"/>
      <c r="E11" s="506"/>
      <c r="F11" s="271"/>
      <c r="G11" s="514">
        <f t="shared" si="0"/>
        <v>0</v>
      </c>
      <c r="H11" s="231"/>
      <c r="I11" s="101"/>
      <c r="J11" s="74"/>
      <c r="K11" s="42"/>
    </row>
    <row r="12" spans="1:11" s="253" customFormat="1" ht="12.75">
      <c r="A12" s="254">
        <v>2</v>
      </c>
      <c r="B12" s="470"/>
      <c r="C12" s="264" t="s">
        <v>732</v>
      </c>
      <c r="D12" s="150"/>
      <c r="E12" s="506"/>
      <c r="F12" s="271"/>
      <c r="G12" s="514">
        <f t="shared" si="0"/>
        <v>0</v>
      </c>
      <c r="H12" s="231"/>
      <c r="I12" s="101"/>
      <c r="J12" s="74"/>
      <c r="K12" s="42"/>
    </row>
    <row r="13" spans="1:11" s="253" customFormat="1" ht="12.75">
      <c r="A13" s="254"/>
      <c r="B13" s="470"/>
      <c r="C13" s="247"/>
      <c r="D13" s="150"/>
      <c r="E13" s="506"/>
      <c r="F13" s="271"/>
      <c r="G13" s="514"/>
      <c r="H13" s="231"/>
      <c r="I13" s="101"/>
      <c r="J13" s="74"/>
      <c r="K13" s="42"/>
    </row>
    <row r="14" spans="1:11" s="253" customFormat="1" ht="12.75">
      <c r="A14" s="254"/>
      <c r="B14" s="256" t="s">
        <v>30</v>
      </c>
      <c r="C14" s="257" t="s">
        <v>143</v>
      </c>
      <c r="D14" s="150" t="s">
        <v>144</v>
      </c>
      <c r="E14" s="506">
        <v>1</v>
      </c>
      <c r="F14" s="271"/>
      <c r="G14" s="514">
        <f aca="true" t="shared" si="1" ref="G14:G20">F14*E14</f>
        <v>0</v>
      </c>
      <c r="H14" s="231"/>
      <c r="I14" s="101"/>
      <c r="J14" s="104"/>
      <c r="K14" s="255"/>
    </row>
    <row r="15" spans="1:11" s="260" customFormat="1" ht="12.75">
      <c r="A15" s="258"/>
      <c r="B15" s="256" t="s">
        <v>31</v>
      </c>
      <c r="C15" s="257" t="s">
        <v>145</v>
      </c>
      <c r="D15" s="259" t="s">
        <v>144</v>
      </c>
      <c r="E15" s="507">
        <v>2</v>
      </c>
      <c r="F15" s="271"/>
      <c r="G15" s="515">
        <f t="shared" si="1"/>
        <v>0</v>
      </c>
      <c r="H15" s="231"/>
      <c r="I15" s="101"/>
      <c r="J15" s="104"/>
      <c r="K15" s="42"/>
    </row>
    <row r="16" spans="1:11" s="253" customFormat="1" ht="15.75">
      <c r="A16" s="254"/>
      <c r="B16" s="256" t="s">
        <v>32</v>
      </c>
      <c r="C16" s="257" t="s">
        <v>150</v>
      </c>
      <c r="D16" s="150" t="s">
        <v>144</v>
      </c>
      <c r="E16" s="506">
        <v>1</v>
      </c>
      <c r="F16" s="271"/>
      <c r="G16" s="514">
        <f t="shared" si="1"/>
        <v>0</v>
      </c>
      <c r="H16" s="231"/>
      <c r="I16" s="101"/>
      <c r="J16" s="82"/>
      <c r="K16" s="42"/>
    </row>
    <row r="17" spans="1:11" s="253" customFormat="1" ht="12.75">
      <c r="A17" s="254"/>
      <c r="B17" s="248"/>
      <c r="C17" s="247" t="s">
        <v>7</v>
      </c>
      <c r="D17" s="150"/>
      <c r="E17" s="506"/>
      <c r="F17" s="271"/>
      <c r="G17" s="514">
        <f t="shared" si="1"/>
        <v>0</v>
      </c>
      <c r="H17" s="231"/>
      <c r="I17" s="101"/>
      <c r="J17" s="240"/>
      <c r="K17" s="255"/>
    </row>
    <row r="18" spans="1:11" s="253" customFormat="1" ht="12.75">
      <c r="A18" s="168">
        <v>3</v>
      </c>
      <c r="B18" s="227"/>
      <c r="C18" s="247" t="s">
        <v>146</v>
      </c>
      <c r="D18" s="150" t="s">
        <v>144</v>
      </c>
      <c r="E18" s="506">
        <v>1</v>
      </c>
      <c r="F18" s="271"/>
      <c r="G18" s="514">
        <f t="shared" si="1"/>
        <v>0</v>
      </c>
      <c r="H18" s="231"/>
      <c r="I18" s="101"/>
      <c r="J18" s="76"/>
      <c r="K18" s="42"/>
    </row>
    <row r="19" spans="1:11" s="253" customFormat="1" ht="12.75">
      <c r="A19" s="254"/>
      <c r="B19" s="248"/>
      <c r="C19" s="247" t="s">
        <v>7</v>
      </c>
      <c r="D19" s="150"/>
      <c r="E19" s="506"/>
      <c r="F19" s="271"/>
      <c r="G19" s="514">
        <f t="shared" si="1"/>
        <v>0</v>
      </c>
      <c r="H19" s="231"/>
      <c r="I19" s="101"/>
      <c r="J19" s="74"/>
      <c r="K19" s="42"/>
    </row>
    <row r="20" spans="1:11" s="253" customFormat="1" ht="25.5">
      <c r="A20" s="168">
        <v>4</v>
      </c>
      <c r="B20" s="227"/>
      <c r="C20" s="247" t="s">
        <v>154</v>
      </c>
      <c r="D20" s="150"/>
      <c r="E20" s="506"/>
      <c r="F20" s="271"/>
      <c r="G20" s="514">
        <f t="shared" si="1"/>
        <v>0</v>
      </c>
      <c r="H20" s="238"/>
      <c r="I20" s="101"/>
      <c r="J20" s="74"/>
      <c r="K20" s="255"/>
    </row>
    <row r="21" spans="1:11" s="253" customFormat="1" ht="12.75">
      <c r="A21" s="168"/>
      <c r="B21" s="227"/>
      <c r="C21" s="247"/>
      <c r="D21" s="150"/>
      <c r="E21" s="506"/>
      <c r="F21" s="271"/>
      <c r="G21" s="514"/>
      <c r="H21" s="231"/>
      <c r="I21" s="101"/>
      <c r="J21" s="74"/>
      <c r="K21" s="42"/>
    </row>
    <row r="22" spans="1:11" s="253" customFormat="1" ht="12.75">
      <c r="A22" s="254"/>
      <c r="B22" s="248" t="s">
        <v>58</v>
      </c>
      <c r="C22" s="247" t="s">
        <v>147</v>
      </c>
      <c r="D22" s="150" t="s">
        <v>144</v>
      </c>
      <c r="E22" s="506">
        <v>1</v>
      </c>
      <c r="F22" s="271"/>
      <c r="G22" s="514">
        <f aca="true" t="shared" si="2" ref="G22:G32">F22*E22</f>
        <v>0</v>
      </c>
      <c r="H22" s="445"/>
      <c r="I22" s="101"/>
      <c r="J22" s="74"/>
      <c r="K22" s="252"/>
    </row>
    <row r="23" spans="1:11" s="253" customFormat="1" ht="12.75">
      <c r="A23" s="168" t="s">
        <v>7</v>
      </c>
      <c r="B23" s="248" t="s">
        <v>68</v>
      </c>
      <c r="C23" s="247" t="s">
        <v>148</v>
      </c>
      <c r="D23" s="150" t="s">
        <v>144</v>
      </c>
      <c r="E23" s="506">
        <v>1</v>
      </c>
      <c r="F23" s="271"/>
      <c r="G23" s="514">
        <f t="shared" si="2"/>
        <v>0</v>
      </c>
      <c r="H23" s="445"/>
      <c r="I23" s="101"/>
      <c r="J23" s="74"/>
      <c r="K23" s="42"/>
    </row>
    <row r="24" spans="1:11" s="253" customFormat="1" ht="12.75">
      <c r="A24" s="168" t="s">
        <v>7</v>
      </c>
      <c r="B24" s="248" t="s">
        <v>78</v>
      </c>
      <c r="C24" s="247" t="s">
        <v>151</v>
      </c>
      <c r="D24" s="150" t="s">
        <v>144</v>
      </c>
      <c r="E24" s="506">
        <v>1</v>
      </c>
      <c r="F24" s="271"/>
      <c r="G24" s="514">
        <f t="shared" si="2"/>
        <v>0</v>
      </c>
      <c r="H24" s="445"/>
      <c r="I24" s="101"/>
      <c r="J24" s="74"/>
      <c r="K24" s="42"/>
    </row>
    <row r="25" spans="1:11" s="253" customFormat="1" ht="12.75">
      <c r="A25" s="168" t="s">
        <v>7</v>
      </c>
      <c r="B25" s="248" t="s">
        <v>7</v>
      </c>
      <c r="C25" s="247" t="s">
        <v>7</v>
      </c>
      <c r="D25" s="248"/>
      <c r="E25" s="506"/>
      <c r="F25" s="271"/>
      <c r="G25" s="514">
        <f t="shared" si="2"/>
        <v>0</v>
      </c>
      <c r="H25" s="231"/>
      <c r="I25" s="101"/>
      <c r="J25" s="74"/>
      <c r="K25" s="42"/>
    </row>
    <row r="26" spans="1:11" s="253" customFormat="1" ht="12.75">
      <c r="A26" s="168">
        <v>5</v>
      </c>
      <c r="B26" s="261"/>
      <c r="C26" s="262" t="s">
        <v>455</v>
      </c>
      <c r="D26" s="150" t="s">
        <v>14</v>
      </c>
      <c r="E26" s="506">
        <v>1</v>
      </c>
      <c r="F26" s="271"/>
      <c r="G26" s="514">
        <f t="shared" si="2"/>
        <v>0</v>
      </c>
      <c r="H26" s="445"/>
      <c r="I26" s="101"/>
      <c r="J26" s="74"/>
      <c r="K26" s="42"/>
    </row>
    <row r="27" spans="1:11" s="253" customFormat="1" ht="12.75">
      <c r="A27" s="168" t="s">
        <v>7</v>
      </c>
      <c r="B27" s="227"/>
      <c r="C27" s="247"/>
      <c r="D27" s="263"/>
      <c r="E27" s="508"/>
      <c r="F27" s="271"/>
      <c r="G27" s="514">
        <f t="shared" si="2"/>
        <v>0</v>
      </c>
      <c r="H27" s="231"/>
      <c r="I27" s="101"/>
      <c r="J27" s="74"/>
      <c r="K27" s="42"/>
    </row>
    <row r="28" spans="1:11" s="253" customFormat="1" ht="12.75">
      <c r="A28" s="168">
        <v>6</v>
      </c>
      <c r="B28" s="227"/>
      <c r="C28" s="120" t="s">
        <v>352</v>
      </c>
      <c r="D28" s="150" t="s">
        <v>11</v>
      </c>
      <c r="E28" s="506">
        <v>2</v>
      </c>
      <c r="F28" s="271"/>
      <c r="G28" s="514">
        <f t="shared" si="2"/>
        <v>0</v>
      </c>
      <c r="H28" s="445"/>
      <c r="I28" s="101"/>
      <c r="J28" s="104"/>
      <c r="K28" s="252"/>
    </row>
    <row r="29" spans="1:11" s="253" customFormat="1" ht="12.75">
      <c r="A29" s="168" t="s">
        <v>7</v>
      </c>
      <c r="B29" s="227"/>
      <c r="C29" s="247" t="s">
        <v>7</v>
      </c>
      <c r="D29" s="248"/>
      <c r="E29" s="506"/>
      <c r="F29" s="271"/>
      <c r="G29" s="514">
        <f t="shared" si="2"/>
        <v>0</v>
      </c>
      <c r="H29" s="231"/>
      <c r="I29" s="101"/>
      <c r="J29" s="104"/>
      <c r="K29" s="42"/>
    </row>
    <row r="30" spans="1:11" s="253" customFormat="1" ht="15.75">
      <c r="A30" s="168">
        <v>7</v>
      </c>
      <c r="B30" s="227"/>
      <c r="C30" s="76" t="s">
        <v>298</v>
      </c>
      <c r="D30" s="150" t="s">
        <v>11</v>
      </c>
      <c r="E30" s="506">
        <v>0.5</v>
      </c>
      <c r="F30" s="271"/>
      <c r="G30" s="514">
        <f t="shared" si="2"/>
        <v>0</v>
      </c>
      <c r="H30" s="445"/>
      <c r="I30" s="101"/>
      <c r="J30" s="82"/>
      <c r="K30" s="42"/>
    </row>
    <row r="31" spans="1:14" s="253" customFormat="1" ht="12.75">
      <c r="A31" s="168" t="s">
        <v>7</v>
      </c>
      <c r="B31" s="248"/>
      <c r="C31" s="247" t="s">
        <v>7</v>
      </c>
      <c r="D31" s="248"/>
      <c r="E31" s="506"/>
      <c r="F31" s="271"/>
      <c r="G31" s="514">
        <f t="shared" si="2"/>
        <v>0</v>
      </c>
      <c r="H31" s="231"/>
      <c r="I31" s="101"/>
      <c r="J31" s="74"/>
      <c r="K31" s="42"/>
      <c r="M31" s="76"/>
      <c r="N31" s="126"/>
    </row>
    <row r="32" spans="1:11" s="149" customFormat="1" ht="12.75">
      <c r="A32" s="168">
        <v>8</v>
      </c>
      <c r="B32" s="470"/>
      <c r="C32" s="106" t="s">
        <v>287</v>
      </c>
      <c r="D32" s="150"/>
      <c r="E32" s="506"/>
      <c r="F32" s="271"/>
      <c r="G32" s="514">
        <f t="shared" si="2"/>
        <v>0</v>
      </c>
      <c r="H32" s="231"/>
      <c r="I32" s="101"/>
      <c r="J32" s="74"/>
      <c r="K32" s="42"/>
    </row>
    <row r="33" spans="1:11" s="149" customFormat="1" ht="12.75">
      <c r="A33" s="168"/>
      <c r="B33" s="470"/>
      <c r="C33" s="106"/>
      <c r="D33" s="150"/>
      <c r="E33" s="506"/>
      <c r="F33" s="271"/>
      <c r="G33" s="514"/>
      <c r="H33" s="231"/>
      <c r="I33" s="101"/>
      <c r="J33" s="74"/>
      <c r="K33" s="42"/>
    </row>
    <row r="34" spans="1:14" s="149" customFormat="1" ht="25.5">
      <c r="A34" s="168"/>
      <c r="B34" s="150" t="s">
        <v>20</v>
      </c>
      <c r="C34" s="106" t="s">
        <v>182</v>
      </c>
      <c r="D34" s="150" t="s">
        <v>11</v>
      </c>
      <c r="E34" s="506">
        <v>1.5</v>
      </c>
      <c r="F34" s="271"/>
      <c r="G34" s="514">
        <f>F34*E34</f>
        <v>0</v>
      </c>
      <c r="H34" s="444"/>
      <c r="I34" s="101"/>
      <c r="J34" s="74"/>
      <c r="K34" s="42"/>
      <c r="M34" s="76"/>
      <c r="N34" s="126"/>
    </row>
    <row r="35" spans="1:14" s="149" customFormat="1" ht="12.75">
      <c r="A35" s="168"/>
      <c r="B35" s="150" t="s">
        <v>86</v>
      </c>
      <c r="C35" s="76" t="s">
        <v>354</v>
      </c>
      <c r="D35" s="150" t="s">
        <v>11</v>
      </c>
      <c r="E35" s="506">
        <v>1.5</v>
      </c>
      <c r="F35" s="271"/>
      <c r="G35" s="514">
        <f>F35*E35</f>
        <v>0</v>
      </c>
      <c r="H35" s="445"/>
      <c r="I35" s="101"/>
      <c r="J35" s="74"/>
      <c r="K35" s="42"/>
      <c r="M35" s="76"/>
      <c r="N35" s="126"/>
    </row>
    <row r="36" spans="1:10" s="42" customFormat="1" ht="12.75">
      <c r="A36" s="138"/>
      <c r="B36" s="150" t="s">
        <v>408</v>
      </c>
      <c r="C36" s="228" t="s">
        <v>583</v>
      </c>
      <c r="D36" s="41" t="s">
        <v>33</v>
      </c>
      <c r="E36" s="499">
        <v>86</v>
      </c>
      <c r="F36" s="74"/>
      <c r="G36" s="126">
        <f>F36*E36</f>
        <v>0</v>
      </c>
      <c r="H36" s="444"/>
      <c r="I36" s="101"/>
      <c r="J36" s="74"/>
    </row>
    <row r="37" spans="1:13" s="253" customFormat="1" ht="12.75">
      <c r="A37" s="168"/>
      <c r="B37" s="150"/>
      <c r="C37" s="247"/>
      <c r="D37" s="150"/>
      <c r="E37" s="506"/>
      <c r="F37" s="271"/>
      <c r="G37" s="514">
        <f>F37*E37</f>
        <v>0</v>
      </c>
      <c r="H37" s="231"/>
      <c r="I37" s="101"/>
      <c r="J37" s="74"/>
      <c r="K37" s="42"/>
      <c r="L37" s="128"/>
      <c r="M37" s="126"/>
    </row>
    <row r="38" spans="1:11" s="61" customFormat="1" ht="25.5">
      <c r="A38" s="90">
        <v>9</v>
      </c>
      <c r="B38" s="72"/>
      <c r="C38" s="53" t="s">
        <v>288</v>
      </c>
      <c r="D38" s="73"/>
      <c r="E38" s="74"/>
      <c r="F38" s="271"/>
      <c r="G38" s="514">
        <f>F38*E38</f>
        <v>0</v>
      </c>
      <c r="H38" s="231"/>
      <c r="I38" s="101"/>
      <c r="J38" s="74"/>
      <c r="K38" s="42"/>
    </row>
    <row r="39" spans="1:11" s="61" customFormat="1" ht="12.75">
      <c r="A39" s="90"/>
      <c r="B39" s="72"/>
      <c r="C39" s="53"/>
      <c r="D39" s="73"/>
      <c r="E39" s="74"/>
      <c r="F39" s="271"/>
      <c r="G39" s="514"/>
      <c r="H39" s="231"/>
      <c r="I39" s="101"/>
      <c r="J39" s="104"/>
      <c r="K39" s="42"/>
    </row>
    <row r="40" spans="1:11" s="253" customFormat="1" ht="12.75">
      <c r="A40" s="168" t="s">
        <v>7</v>
      </c>
      <c r="B40" s="248" t="s">
        <v>21</v>
      </c>
      <c r="C40" s="264" t="s">
        <v>447</v>
      </c>
      <c r="D40" s="150" t="s">
        <v>39</v>
      </c>
      <c r="E40" s="506">
        <v>4</v>
      </c>
      <c r="F40" s="271"/>
      <c r="G40" s="514">
        <f aca="true" t="shared" si="3" ref="G40:G45">F40*E40</f>
        <v>0</v>
      </c>
      <c r="H40" s="231"/>
      <c r="I40" s="101"/>
      <c r="J40" s="104"/>
      <c r="K40" s="42"/>
    </row>
    <row r="41" spans="1:11" s="253" customFormat="1" ht="15.75">
      <c r="A41" s="168" t="s">
        <v>7</v>
      </c>
      <c r="B41" s="248" t="s">
        <v>73</v>
      </c>
      <c r="C41" s="247" t="s">
        <v>289</v>
      </c>
      <c r="D41" s="150" t="s">
        <v>39</v>
      </c>
      <c r="E41" s="506">
        <v>2</v>
      </c>
      <c r="F41" s="271"/>
      <c r="G41" s="514">
        <f t="shared" si="3"/>
        <v>0</v>
      </c>
      <c r="H41" s="231"/>
      <c r="I41" s="101"/>
      <c r="J41" s="82"/>
      <c r="K41" s="42"/>
    </row>
    <row r="42" spans="1:11" s="260" customFormat="1" ht="12.75">
      <c r="A42" s="265" t="s">
        <v>7</v>
      </c>
      <c r="B42" s="248" t="s">
        <v>152</v>
      </c>
      <c r="C42" s="257" t="s">
        <v>290</v>
      </c>
      <c r="D42" s="259" t="s">
        <v>39</v>
      </c>
      <c r="E42" s="507">
        <v>3</v>
      </c>
      <c r="F42" s="271"/>
      <c r="G42" s="514">
        <f t="shared" si="3"/>
        <v>0</v>
      </c>
      <c r="H42" s="231"/>
      <c r="I42" s="101"/>
      <c r="J42" s="240"/>
      <c r="K42" s="42"/>
    </row>
    <row r="43" spans="1:11" s="253" customFormat="1" ht="12.75">
      <c r="A43" s="168" t="s">
        <v>7</v>
      </c>
      <c r="B43" s="248" t="s">
        <v>275</v>
      </c>
      <c r="C43" s="247" t="s">
        <v>291</v>
      </c>
      <c r="D43" s="150" t="s">
        <v>39</v>
      </c>
      <c r="E43" s="506">
        <v>8</v>
      </c>
      <c r="F43" s="271"/>
      <c r="G43" s="514">
        <f t="shared" si="3"/>
        <v>0</v>
      </c>
      <c r="H43" s="231"/>
      <c r="I43" s="101"/>
      <c r="J43" s="74"/>
      <c r="K43" s="42"/>
    </row>
    <row r="44" spans="1:11" s="253" customFormat="1" ht="12.75">
      <c r="A44" s="168" t="s">
        <v>7</v>
      </c>
      <c r="B44" s="248" t="s">
        <v>276</v>
      </c>
      <c r="C44" s="264" t="s">
        <v>350</v>
      </c>
      <c r="D44" s="150" t="s">
        <v>39</v>
      </c>
      <c r="E44" s="506">
        <v>98</v>
      </c>
      <c r="F44" s="271"/>
      <c r="G44" s="514">
        <f t="shared" si="3"/>
        <v>0</v>
      </c>
      <c r="H44" s="231"/>
      <c r="I44" s="101"/>
      <c r="J44" s="74"/>
      <c r="K44" s="42"/>
    </row>
    <row r="45" spans="1:11" s="253" customFormat="1" ht="12.75">
      <c r="A45" s="168"/>
      <c r="B45" s="248" t="s">
        <v>277</v>
      </c>
      <c r="C45" s="264" t="s">
        <v>448</v>
      </c>
      <c r="D45" s="150" t="s">
        <v>39</v>
      </c>
      <c r="E45" s="506">
        <v>4</v>
      </c>
      <c r="F45" s="271"/>
      <c r="G45" s="514">
        <f t="shared" si="3"/>
        <v>0</v>
      </c>
      <c r="H45" s="231"/>
      <c r="I45" s="101"/>
      <c r="J45" s="74"/>
      <c r="K45" s="42"/>
    </row>
    <row r="46" spans="1:11" s="253" customFormat="1" ht="12.75">
      <c r="A46" s="168"/>
      <c r="B46" s="248"/>
      <c r="C46" s="264"/>
      <c r="D46" s="150"/>
      <c r="E46" s="506"/>
      <c r="F46" s="271"/>
      <c r="G46" s="514">
        <f aca="true" t="shared" si="4" ref="G46:G54">F46*E46</f>
        <v>0</v>
      </c>
      <c r="H46" s="238"/>
      <c r="I46" s="101"/>
      <c r="J46" s="104"/>
      <c r="K46" s="42"/>
    </row>
    <row r="47" spans="1:11" s="260" customFormat="1" ht="12.75">
      <c r="A47" s="265">
        <v>10</v>
      </c>
      <c r="B47" s="261"/>
      <c r="C47" s="262" t="s">
        <v>351</v>
      </c>
      <c r="D47" s="259"/>
      <c r="E47" s="507"/>
      <c r="F47" s="271"/>
      <c r="G47" s="514">
        <f t="shared" si="4"/>
        <v>0</v>
      </c>
      <c r="H47" s="238"/>
      <c r="I47" s="101"/>
      <c r="J47" s="104"/>
      <c r="K47" s="42"/>
    </row>
    <row r="48" spans="1:11" s="260" customFormat="1" ht="10.5" customHeight="1">
      <c r="A48" s="265"/>
      <c r="B48" s="261"/>
      <c r="C48" s="262"/>
      <c r="D48" s="259"/>
      <c r="E48" s="507"/>
      <c r="F48" s="271"/>
      <c r="G48" s="514">
        <f t="shared" si="4"/>
        <v>0</v>
      </c>
      <c r="H48" s="238"/>
      <c r="I48" s="101"/>
      <c r="J48" s="82"/>
      <c r="K48" s="42"/>
    </row>
    <row r="49" spans="1:11" s="260" customFormat="1" ht="12.75">
      <c r="A49" s="265"/>
      <c r="B49" s="266" t="s">
        <v>23</v>
      </c>
      <c r="C49" s="262" t="s">
        <v>449</v>
      </c>
      <c r="D49" s="267" t="s">
        <v>39</v>
      </c>
      <c r="E49" s="507">
        <v>16</v>
      </c>
      <c r="F49" s="271"/>
      <c r="G49" s="514">
        <f t="shared" si="4"/>
        <v>0</v>
      </c>
      <c r="H49" s="231"/>
      <c r="I49" s="101"/>
      <c r="J49" s="240"/>
      <c r="K49" s="42"/>
    </row>
    <row r="50" spans="1:11" s="260" customFormat="1" ht="12.75">
      <c r="A50" s="265"/>
      <c r="B50" s="266" t="s">
        <v>237</v>
      </c>
      <c r="C50" s="262" t="s">
        <v>450</v>
      </c>
      <c r="D50" s="267" t="s">
        <v>39</v>
      </c>
      <c r="E50" s="507">
        <v>2</v>
      </c>
      <c r="F50" s="271"/>
      <c r="G50" s="514">
        <f t="shared" si="4"/>
        <v>0</v>
      </c>
      <c r="H50" s="231"/>
      <c r="I50" s="101"/>
      <c r="J50" s="240"/>
      <c r="K50" s="42"/>
    </row>
    <row r="51" spans="1:11" s="253" customFormat="1" ht="12.75">
      <c r="A51" s="168" t="s">
        <v>7</v>
      </c>
      <c r="B51" s="248"/>
      <c r="C51" s="247" t="s">
        <v>7</v>
      </c>
      <c r="D51" s="248"/>
      <c r="E51" s="506"/>
      <c r="F51" s="271"/>
      <c r="G51" s="514">
        <f t="shared" si="4"/>
        <v>0</v>
      </c>
      <c r="H51" s="238"/>
      <c r="I51" s="101"/>
      <c r="J51" s="240"/>
      <c r="K51" s="42"/>
    </row>
    <row r="52" spans="1:11" s="55" customFormat="1" ht="25.5">
      <c r="A52" s="116">
        <v>11</v>
      </c>
      <c r="B52" s="102"/>
      <c r="C52" s="106" t="s">
        <v>155</v>
      </c>
      <c r="D52" s="103" t="s">
        <v>9</v>
      </c>
      <c r="E52" s="509">
        <v>8.6</v>
      </c>
      <c r="F52" s="203"/>
      <c r="G52" s="514">
        <f t="shared" si="4"/>
        <v>0</v>
      </c>
      <c r="H52" s="231"/>
      <c r="I52" s="101"/>
      <c r="J52" s="240"/>
      <c r="K52" s="42"/>
    </row>
    <row r="53" spans="1:11" ht="12.75">
      <c r="A53" s="173"/>
      <c r="B53" s="174"/>
      <c r="C53" s="175"/>
      <c r="D53" s="174"/>
      <c r="E53" s="176"/>
      <c r="F53" s="176"/>
      <c r="G53" s="514">
        <f t="shared" si="4"/>
        <v>0</v>
      </c>
      <c r="H53" s="238"/>
      <c r="I53" s="101"/>
      <c r="J53" s="240"/>
      <c r="K53" s="42"/>
    </row>
    <row r="54" spans="1:11" ht="25.5">
      <c r="A54" s="173"/>
      <c r="B54" s="174"/>
      <c r="C54" s="225" t="s">
        <v>548</v>
      </c>
      <c r="D54" s="174"/>
      <c r="E54" s="176"/>
      <c r="F54" s="176"/>
      <c r="G54" s="514">
        <f t="shared" si="4"/>
        <v>0</v>
      </c>
      <c r="H54" s="238"/>
      <c r="I54" s="101"/>
      <c r="J54" s="240"/>
      <c r="K54" s="42"/>
    </row>
    <row r="55" spans="1:11" ht="12.75">
      <c r="A55" s="173"/>
      <c r="B55" s="174"/>
      <c r="C55" s="177"/>
      <c r="D55" s="174"/>
      <c r="E55" s="176"/>
      <c r="F55" s="176"/>
      <c r="G55" s="176"/>
      <c r="H55" s="238"/>
      <c r="I55" s="101"/>
      <c r="J55" s="240"/>
      <c r="K55" s="42"/>
    </row>
    <row r="56" spans="1:11" s="55" customFormat="1" ht="15">
      <c r="A56" s="484"/>
      <c r="B56" s="51"/>
      <c r="C56" s="421" t="s">
        <v>45</v>
      </c>
      <c r="D56" s="422"/>
      <c r="E56" s="422"/>
      <c r="F56" s="422"/>
      <c r="G56" s="512">
        <f>SUM(G7:G52)</f>
        <v>0</v>
      </c>
      <c r="H56" s="238"/>
      <c r="I56" s="101"/>
      <c r="J56" s="240"/>
      <c r="K56" s="42"/>
    </row>
    <row r="57" spans="1:11" ht="15">
      <c r="A57" s="482"/>
      <c r="B57" s="480"/>
      <c r="C57" s="423" t="s">
        <v>775</v>
      </c>
      <c r="D57" s="418"/>
      <c r="E57" s="418"/>
      <c r="F57" s="418"/>
      <c r="G57" s="518">
        <f>G56*0.4</f>
        <v>0</v>
      </c>
      <c r="H57" s="238"/>
      <c r="I57" s="101"/>
      <c r="J57" s="240"/>
      <c r="K57" s="42"/>
    </row>
    <row r="58" spans="1:11" ht="34.5" customHeight="1" thickBot="1">
      <c r="A58" s="486"/>
      <c r="B58" s="483"/>
      <c r="C58" s="425" t="s">
        <v>776</v>
      </c>
      <c r="D58" s="426"/>
      <c r="E58" s="427"/>
      <c r="F58" s="428"/>
      <c r="G58" s="513">
        <f>G56+G57</f>
        <v>0</v>
      </c>
      <c r="H58" s="238"/>
      <c r="I58" s="101"/>
      <c r="J58" s="240"/>
      <c r="K58" s="42"/>
    </row>
    <row r="59" spans="8:11" ht="12.75">
      <c r="H59" s="238"/>
      <c r="I59" s="101"/>
      <c r="J59" s="240"/>
      <c r="K59" s="42"/>
    </row>
    <row r="60" spans="8:11" ht="12.75">
      <c r="H60" s="238"/>
      <c r="I60" s="101"/>
      <c r="J60" s="240"/>
      <c r="K60" s="42"/>
    </row>
    <row r="61" spans="8:11" ht="12.75">
      <c r="H61" s="238"/>
      <c r="I61" s="101"/>
      <c r="J61" s="240"/>
      <c r="K61" s="42"/>
    </row>
    <row r="62" spans="8:11" ht="12.75">
      <c r="H62" s="238"/>
      <c r="I62" s="101"/>
      <c r="J62" s="240"/>
      <c r="K62" s="42"/>
    </row>
    <row r="63" spans="8:11" ht="12.75">
      <c r="H63" s="238"/>
      <c r="I63" s="101"/>
      <c r="J63" s="240"/>
      <c r="K63" s="42"/>
    </row>
    <row r="64" spans="8:11" ht="12.75">
      <c r="H64" s="238"/>
      <c r="I64" s="101"/>
      <c r="J64" s="240"/>
      <c r="K64" s="42"/>
    </row>
    <row r="65" spans="8:11" ht="12.75">
      <c r="H65" s="238"/>
      <c r="I65" s="101"/>
      <c r="J65" s="240"/>
      <c r="K65" s="42"/>
    </row>
    <row r="66" spans="8:11" ht="12.75">
      <c r="H66" s="238"/>
      <c r="I66" s="101"/>
      <c r="J66" s="240"/>
      <c r="K66" s="42"/>
    </row>
    <row r="67" spans="8:11" ht="12.75">
      <c r="H67" s="238"/>
      <c r="I67" s="101"/>
      <c r="J67" s="240"/>
      <c r="K67" s="42"/>
    </row>
    <row r="68" spans="8:11" ht="12.75">
      <c r="H68" s="238"/>
      <c r="I68" s="101"/>
      <c r="J68" s="240"/>
      <c r="K68" s="42"/>
    </row>
    <row r="69" spans="8:11" ht="12.75">
      <c r="H69" s="238"/>
      <c r="I69" s="101"/>
      <c r="J69" s="240"/>
      <c r="K69" s="42"/>
    </row>
    <row r="70" spans="8:11" ht="12.75">
      <c r="H70" s="238"/>
      <c r="I70" s="101"/>
      <c r="J70" s="240"/>
      <c r="K70" s="42"/>
    </row>
    <row r="71" spans="8:11" ht="12.75">
      <c r="H71" s="238"/>
      <c r="I71" s="101"/>
      <c r="J71" s="240"/>
      <c r="K71" s="42"/>
    </row>
    <row r="72" spans="8:11" ht="12.75">
      <c r="H72" s="238"/>
      <c r="I72" s="101"/>
      <c r="J72" s="240"/>
      <c r="K72" s="42"/>
    </row>
    <row r="73" spans="8:11" ht="12.75">
      <c r="H73" s="238"/>
      <c r="I73" s="101"/>
      <c r="J73" s="240"/>
      <c r="K73" s="42"/>
    </row>
    <row r="74" spans="8:11" ht="12.75">
      <c r="H74" s="238"/>
      <c r="I74" s="101"/>
      <c r="J74" s="240"/>
      <c r="K74" s="42"/>
    </row>
    <row r="75" spans="8:11" ht="12.75">
      <c r="H75" s="238"/>
      <c r="I75" s="101"/>
      <c r="J75" s="240"/>
      <c r="K75" s="42"/>
    </row>
    <row r="76" spans="8:11" ht="12.75">
      <c r="H76" s="238"/>
      <c r="I76" s="101"/>
      <c r="J76" s="240"/>
      <c r="K76" s="42"/>
    </row>
    <row r="77" spans="8:11" ht="12.75">
      <c r="H77" s="238"/>
      <c r="I77" s="101"/>
      <c r="J77" s="240"/>
      <c r="K77" s="42"/>
    </row>
    <row r="78" spans="8:11" ht="12.75">
      <c r="H78" s="238"/>
      <c r="I78" s="101"/>
      <c r="J78" s="240"/>
      <c r="K78" s="42"/>
    </row>
    <row r="79" spans="8:11" ht="12.75">
      <c r="H79" s="238"/>
      <c r="I79" s="101">
        <f aca="true" t="shared" si="5" ref="I79:I113">J79*1.4</f>
        <v>0</v>
      </c>
      <c r="J79" s="240"/>
      <c r="K79" s="42"/>
    </row>
    <row r="80" spans="8:11" ht="12.75">
      <c r="H80" s="238"/>
      <c r="I80" s="101">
        <f t="shared" si="5"/>
        <v>0</v>
      </c>
      <c r="J80" s="240"/>
      <c r="K80" s="42"/>
    </row>
    <row r="81" spans="8:11" ht="12.75">
      <c r="H81" s="238"/>
      <c r="I81" s="101">
        <f t="shared" si="5"/>
        <v>0</v>
      </c>
      <c r="J81" s="240"/>
      <c r="K81" s="42"/>
    </row>
    <row r="82" spans="8:11" ht="12.75">
      <c r="H82" s="238"/>
      <c r="I82" s="101">
        <f t="shared" si="5"/>
        <v>0</v>
      </c>
      <c r="J82" s="240"/>
      <c r="K82" s="42"/>
    </row>
    <row r="83" spans="8:11" ht="12.75">
      <c r="H83" s="238"/>
      <c r="I83" s="101">
        <f t="shared" si="5"/>
        <v>0</v>
      </c>
      <c r="J83" s="240"/>
      <c r="K83" s="42"/>
    </row>
    <row r="84" spans="8:11" ht="12.75">
      <c r="H84" s="238"/>
      <c r="I84" s="101">
        <f t="shared" si="5"/>
        <v>0</v>
      </c>
      <c r="J84" s="240"/>
      <c r="K84" s="42"/>
    </row>
    <row r="85" spans="8:11" ht="12.75">
      <c r="H85" s="238"/>
      <c r="I85" s="101">
        <f t="shared" si="5"/>
        <v>0</v>
      </c>
      <c r="J85" s="240"/>
      <c r="K85" s="42"/>
    </row>
    <row r="86" spans="8:11" ht="12.75">
      <c r="H86" s="238"/>
      <c r="I86" s="101">
        <f t="shared" si="5"/>
        <v>0</v>
      </c>
      <c r="J86" s="240"/>
      <c r="K86" s="42"/>
    </row>
    <row r="87" spans="8:11" ht="12.75">
      <c r="H87" s="238"/>
      <c r="I87" s="101">
        <f t="shared" si="5"/>
        <v>0</v>
      </c>
      <c r="J87" s="240"/>
      <c r="K87" s="42"/>
    </row>
    <row r="88" spans="8:9" ht="12.75">
      <c r="H88" s="238"/>
      <c r="I88" s="101">
        <f t="shared" si="5"/>
        <v>0</v>
      </c>
    </row>
    <row r="89" spans="8:9" ht="12.75">
      <c r="H89" s="238"/>
      <c r="I89" s="101">
        <f t="shared" si="5"/>
        <v>0</v>
      </c>
    </row>
    <row r="90" spans="8:9" ht="12.75">
      <c r="H90" s="238"/>
      <c r="I90" s="101">
        <f t="shared" si="5"/>
        <v>0</v>
      </c>
    </row>
    <row r="91" spans="8:9" ht="12.75">
      <c r="H91" s="238"/>
      <c r="I91" s="101">
        <f t="shared" si="5"/>
        <v>0</v>
      </c>
    </row>
    <row r="92" spans="8:9" ht="12.75">
      <c r="H92" s="238"/>
      <c r="I92" s="101">
        <f t="shared" si="5"/>
        <v>0</v>
      </c>
    </row>
    <row r="93" ht="12.75">
      <c r="I93" s="101">
        <f t="shared" si="5"/>
        <v>0</v>
      </c>
    </row>
    <row r="94" ht="12.75">
      <c r="I94" s="101">
        <f t="shared" si="5"/>
        <v>0</v>
      </c>
    </row>
    <row r="95" ht="12.75">
      <c r="I95" s="101">
        <f t="shared" si="5"/>
        <v>0</v>
      </c>
    </row>
    <row r="96" ht="12.75">
      <c r="I96" s="101">
        <f t="shared" si="5"/>
        <v>0</v>
      </c>
    </row>
    <row r="97" ht="12.75">
      <c r="I97" s="101">
        <f t="shared" si="5"/>
        <v>0</v>
      </c>
    </row>
    <row r="98" ht="12.75">
      <c r="I98" s="101">
        <f t="shared" si="5"/>
        <v>0</v>
      </c>
    </row>
    <row r="99" ht="12.75">
      <c r="I99" s="101">
        <f t="shared" si="5"/>
        <v>0</v>
      </c>
    </row>
    <row r="100" ht="12.75">
      <c r="I100" s="101">
        <f t="shared" si="5"/>
        <v>0</v>
      </c>
    </row>
    <row r="101" ht="12.75">
      <c r="I101" s="101">
        <f t="shared" si="5"/>
        <v>0</v>
      </c>
    </row>
    <row r="102" ht="12.75">
      <c r="I102" s="101">
        <f t="shared" si="5"/>
        <v>0</v>
      </c>
    </row>
    <row r="103" ht="12.75">
      <c r="I103" s="101">
        <f t="shared" si="5"/>
        <v>0</v>
      </c>
    </row>
    <row r="104" ht="12.75">
      <c r="I104" s="101">
        <f t="shared" si="5"/>
        <v>0</v>
      </c>
    </row>
    <row r="105" ht="12.75">
      <c r="I105" s="101">
        <f t="shared" si="5"/>
        <v>0</v>
      </c>
    </row>
    <row r="106" ht="12.75">
      <c r="I106" s="101">
        <f t="shared" si="5"/>
        <v>0</v>
      </c>
    </row>
    <row r="107" ht="12.75">
      <c r="I107" s="101">
        <f t="shared" si="5"/>
        <v>0</v>
      </c>
    </row>
    <row r="108" ht="12.75">
      <c r="I108" s="101">
        <f t="shared" si="5"/>
        <v>0</v>
      </c>
    </row>
    <row r="109" ht="12.75">
      <c r="I109" s="101">
        <f t="shared" si="5"/>
        <v>0</v>
      </c>
    </row>
    <row r="110" ht="12.75">
      <c r="I110" s="101">
        <f t="shared" si="5"/>
        <v>0</v>
      </c>
    </row>
    <row r="111" ht="12.75">
      <c r="I111" s="101">
        <f t="shared" si="5"/>
        <v>0</v>
      </c>
    </row>
    <row r="112" ht="12.75">
      <c r="I112" s="101">
        <f t="shared" si="5"/>
        <v>0</v>
      </c>
    </row>
    <row r="113" ht="12.75">
      <c r="I113" s="101">
        <f t="shared" si="5"/>
        <v>0</v>
      </c>
    </row>
    <row r="114" ht="12.75">
      <c r="I114" s="101">
        <f>J114*1.4</f>
        <v>0</v>
      </c>
    </row>
    <row r="115" ht="12.75">
      <c r="I115" s="101">
        <f>J115*1.4</f>
        <v>0</v>
      </c>
    </row>
    <row r="116" ht="12.75">
      <c r="I116" s="101">
        <f>J116*1.4</f>
        <v>0</v>
      </c>
    </row>
    <row r="117" ht="12.75">
      <c r="I117" s="101">
        <f>J117*1.4</f>
        <v>0</v>
      </c>
    </row>
  </sheetData>
  <sheetProtection/>
  <printOptions gridLines="1" horizontalCentered="1"/>
  <pageMargins left="0.5118110236220472" right="0.4330708661417323" top="1.3779527559055118" bottom="0.4330708661417323" header="0.7086614173228347" footer="0"/>
  <pageSetup horizontalDpi="300" verticalDpi="300" orientation="landscape" paperSize="9" r:id="rId1"/>
  <headerFooter alignWithMargins="0">
    <oddHeader>&amp;L&amp;11SECRETARIA DO MEIO AMBIENTE
FUNDAÇÃO FLORESTAL
&amp;C&amp;11ESTAÇÃO ECOLÓGICA DE JURÉIA-ITATINS
Núcleo Arpoador
Centro de Educação Ambiental&amp;R&amp;11Planilha Orçamentária
Estrutura do Reservatório
data base : Outubro/2012</oddHeader>
    <oddFooter>&amp;Rpágina &amp;P / &amp;N</oddFooter>
  </headerFooter>
</worksheet>
</file>

<file path=xl/worksheets/sheet8.xml><?xml version="1.0" encoding="utf-8"?>
<worksheet xmlns="http://schemas.openxmlformats.org/spreadsheetml/2006/main" xmlns:r="http://schemas.openxmlformats.org/officeDocument/2006/relationships">
  <sheetPr codeName="Plan4"/>
  <dimension ref="A1:M117"/>
  <sheetViews>
    <sheetView showZeros="0" view="pageBreakPreview" zoomScaleSheetLayoutView="100" workbookViewId="0" topLeftCell="B1">
      <selection activeCell="H1" sqref="H1:H16384"/>
    </sheetView>
  </sheetViews>
  <sheetFormatPr defaultColWidth="11.421875" defaultRowHeight="12.75"/>
  <cols>
    <col min="1" max="1" width="5.7109375" style="272" customWidth="1"/>
    <col min="2" max="2" width="8.7109375" style="194" customWidth="1"/>
    <col min="3" max="3" width="72.8515625" style="285" customWidth="1"/>
    <col min="4" max="4" width="4.7109375" style="272" customWidth="1"/>
    <col min="5" max="5" width="10.7109375" style="83" customWidth="1"/>
    <col min="6" max="6" width="11.7109375" style="283" customWidth="1"/>
    <col min="7" max="7" width="15.7109375" style="283" customWidth="1"/>
    <col min="8" max="8" width="15.7109375" style="33" customWidth="1"/>
    <col min="9" max="10" width="15.7109375" style="240" customWidth="1"/>
    <col min="11" max="16384" width="11.421875" style="155" customWidth="1"/>
  </cols>
  <sheetData>
    <row r="1" spans="1:10" s="194" customFormat="1" ht="26.25" customHeight="1" thickBot="1">
      <c r="A1" s="158" t="s">
        <v>2</v>
      </c>
      <c r="B1" s="455" t="s">
        <v>3</v>
      </c>
      <c r="C1" s="443" t="s">
        <v>64</v>
      </c>
      <c r="D1" s="159" t="s">
        <v>4</v>
      </c>
      <c r="E1" s="160" t="s">
        <v>5</v>
      </c>
      <c r="F1" s="459" t="s">
        <v>28</v>
      </c>
      <c r="G1" s="460" t="s">
        <v>29</v>
      </c>
      <c r="H1" s="238"/>
      <c r="I1" s="101"/>
      <c r="J1" s="238"/>
    </row>
    <row r="2" spans="1:10" s="10" customFormat="1" ht="12.75">
      <c r="A2" s="133"/>
      <c r="B2" s="269"/>
      <c r="C2" s="120"/>
      <c r="D2" s="103"/>
      <c r="E2" s="79"/>
      <c r="F2" s="122"/>
      <c r="G2" s="134"/>
      <c r="H2" s="74"/>
      <c r="I2" s="101"/>
      <c r="J2" s="74"/>
    </row>
    <row r="3" spans="1:10" s="194" customFormat="1" ht="25.5">
      <c r="A3" s="116">
        <v>1</v>
      </c>
      <c r="B3" s="269"/>
      <c r="C3" s="179" t="s">
        <v>91</v>
      </c>
      <c r="D3" s="102"/>
      <c r="E3" s="279"/>
      <c r="F3" s="124"/>
      <c r="G3" s="135"/>
      <c r="H3" s="238"/>
      <c r="I3" s="101"/>
      <c r="J3" s="101"/>
    </row>
    <row r="4" spans="1:10" ht="12.75">
      <c r="A4" s="133"/>
      <c r="B4" s="269" t="s">
        <v>6</v>
      </c>
      <c r="C4" s="132" t="s">
        <v>41</v>
      </c>
      <c r="D4" s="103" t="s">
        <v>15</v>
      </c>
      <c r="E4" s="79">
        <v>12</v>
      </c>
      <c r="F4" s="126"/>
      <c r="G4" s="136">
        <f aca="true" t="shared" si="0" ref="G4:G31">F4*E4</f>
        <v>0</v>
      </c>
      <c r="H4" s="440"/>
      <c r="I4" s="440"/>
      <c r="J4" s="76"/>
    </row>
    <row r="5" spans="1:10" ht="12.75">
      <c r="A5" s="133"/>
      <c r="B5" s="269" t="s">
        <v>38</v>
      </c>
      <c r="C5" s="132" t="s">
        <v>37</v>
      </c>
      <c r="D5" s="103" t="s">
        <v>15</v>
      </c>
      <c r="E5" s="79">
        <v>12</v>
      </c>
      <c r="F5" s="126"/>
      <c r="G5" s="136">
        <f t="shared" si="0"/>
        <v>0</v>
      </c>
      <c r="H5" s="440"/>
      <c r="I5" s="440"/>
      <c r="J5" s="76"/>
    </row>
    <row r="6" spans="1:10" ht="12.75">
      <c r="A6" s="133"/>
      <c r="B6" s="269" t="s">
        <v>36</v>
      </c>
      <c r="C6" s="132" t="s">
        <v>157</v>
      </c>
      <c r="D6" s="103" t="s">
        <v>15</v>
      </c>
      <c r="E6" s="79">
        <v>18</v>
      </c>
      <c r="F6" s="74"/>
      <c r="G6" s="136">
        <f t="shared" si="0"/>
        <v>0</v>
      </c>
      <c r="H6" s="440"/>
      <c r="I6" s="440"/>
      <c r="J6" s="76"/>
    </row>
    <row r="7" spans="1:10" ht="12.75">
      <c r="A7" s="133"/>
      <c r="B7" s="269" t="s">
        <v>162</v>
      </c>
      <c r="C7" s="132" t="s">
        <v>42</v>
      </c>
      <c r="D7" s="103" t="s">
        <v>15</v>
      </c>
      <c r="E7" s="79">
        <v>24</v>
      </c>
      <c r="F7" s="74"/>
      <c r="G7" s="136">
        <f t="shared" si="0"/>
        <v>0</v>
      </c>
      <c r="H7" s="440"/>
      <c r="I7" s="440"/>
      <c r="J7" s="76"/>
    </row>
    <row r="8" spans="1:10" ht="12.75">
      <c r="A8" s="133"/>
      <c r="B8" s="269"/>
      <c r="C8" s="132"/>
      <c r="D8" s="103"/>
      <c r="E8" s="79"/>
      <c r="F8" s="126"/>
      <c r="G8" s="136">
        <f t="shared" si="0"/>
        <v>0</v>
      </c>
      <c r="H8" s="231"/>
      <c r="I8" s="238"/>
      <c r="J8" s="74"/>
    </row>
    <row r="9" spans="1:10" s="280" customFormat="1" ht="12.75">
      <c r="A9" s="116">
        <v>2</v>
      </c>
      <c r="B9" s="269"/>
      <c r="C9" s="123" t="s">
        <v>69</v>
      </c>
      <c r="D9" s="102"/>
      <c r="E9" s="279"/>
      <c r="F9" s="126"/>
      <c r="G9" s="136">
        <f t="shared" si="0"/>
        <v>0</v>
      </c>
      <c r="H9" s="231"/>
      <c r="I9" s="238"/>
      <c r="J9" s="74"/>
    </row>
    <row r="10" spans="1:10" ht="12.75">
      <c r="A10" s="116" t="s">
        <v>7</v>
      </c>
      <c r="B10" s="281" t="s">
        <v>30</v>
      </c>
      <c r="C10" s="221" t="s">
        <v>92</v>
      </c>
      <c r="D10" s="103" t="s">
        <v>39</v>
      </c>
      <c r="E10" s="504">
        <v>5</v>
      </c>
      <c r="F10" s="74"/>
      <c r="G10" s="136">
        <f t="shared" si="0"/>
        <v>0</v>
      </c>
      <c r="H10" s="454"/>
      <c r="I10" s="453"/>
      <c r="J10" s="76"/>
    </row>
    <row r="11" spans="1:10" ht="12.75">
      <c r="A11" s="116" t="s">
        <v>7</v>
      </c>
      <c r="B11" s="269"/>
      <c r="C11" s="120"/>
      <c r="D11" s="103"/>
      <c r="E11" s="79"/>
      <c r="F11" s="126"/>
      <c r="G11" s="136">
        <f t="shared" si="0"/>
        <v>0</v>
      </c>
      <c r="H11" s="231"/>
      <c r="I11" s="238"/>
      <c r="J11" s="76"/>
    </row>
    <row r="12" spans="1:10" s="280" customFormat="1" ht="12.75">
      <c r="A12" s="116">
        <v>3</v>
      </c>
      <c r="B12" s="269"/>
      <c r="C12" s="123" t="s">
        <v>71</v>
      </c>
      <c r="D12" s="102"/>
      <c r="E12" s="279"/>
      <c r="F12" s="126"/>
      <c r="G12" s="136">
        <f t="shared" si="0"/>
        <v>0</v>
      </c>
      <c r="H12" s="231"/>
      <c r="I12" s="238"/>
      <c r="J12" s="76"/>
    </row>
    <row r="13" spans="1:10" ht="25.5">
      <c r="A13" s="133"/>
      <c r="B13" s="269" t="s">
        <v>10</v>
      </c>
      <c r="C13" s="120" t="s">
        <v>70</v>
      </c>
      <c r="D13" s="103" t="s">
        <v>39</v>
      </c>
      <c r="E13" s="79">
        <v>3</v>
      </c>
      <c r="F13" s="74"/>
      <c r="G13" s="136">
        <f t="shared" si="0"/>
        <v>0</v>
      </c>
      <c r="H13" s="440"/>
      <c r="I13" s="440"/>
      <c r="J13" s="76"/>
    </row>
    <row r="14" spans="1:10" ht="12.75">
      <c r="A14" s="133"/>
      <c r="B14" s="269"/>
      <c r="C14" s="120"/>
      <c r="D14" s="103"/>
      <c r="E14" s="79"/>
      <c r="F14" s="126"/>
      <c r="G14" s="136">
        <f t="shared" si="0"/>
        <v>0</v>
      </c>
      <c r="H14" s="231"/>
      <c r="I14" s="238"/>
      <c r="J14" s="74"/>
    </row>
    <row r="15" spans="1:10" s="280" customFormat="1" ht="12.75">
      <c r="A15" s="116">
        <v>4</v>
      </c>
      <c r="B15" s="269"/>
      <c r="C15" s="123" t="s">
        <v>72</v>
      </c>
      <c r="D15" s="102"/>
      <c r="E15" s="279"/>
      <c r="F15" s="126"/>
      <c r="G15" s="136">
        <f t="shared" si="0"/>
        <v>0</v>
      </c>
      <c r="H15" s="231"/>
      <c r="I15" s="238"/>
      <c r="J15" s="76"/>
    </row>
    <row r="16" spans="1:10" ht="12.75">
      <c r="A16" s="133"/>
      <c r="B16" s="269" t="s">
        <v>58</v>
      </c>
      <c r="C16" s="201" t="s">
        <v>358</v>
      </c>
      <c r="D16" s="103" t="s">
        <v>39</v>
      </c>
      <c r="E16" s="79">
        <v>5</v>
      </c>
      <c r="F16" s="74"/>
      <c r="G16" s="136">
        <f t="shared" si="0"/>
        <v>0</v>
      </c>
      <c r="H16" s="440"/>
      <c r="I16" s="440"/>
      <c r="J16" s="76"/>
    </row>
    <row r="17" spans="1:10" ht="12.75">
      <c r="A17" s="133"/>
      <c r="B17" s="269"/>
      <c r="C17" s="120"/>
      <c r="D17" s="103"/>
      <c r="E17" s="79"/>
      <c r="F17" s="126"/>
      <c r="G17" s="136">
        <f t="shared" si="0"/>
        <v>0</v>
      </c>
      <c r="H17" s="231"/>
      <c r="I17" s="238"/>
      <c r="J17" s="76"/>
    </row>
    <row r="18" spans="1:10" s="280" customFormat="1" ht="12.75">
      <c r="A18" s="116">
        <v>5</v>
      </c>
      <c r="B18" s="269"/>
      <c r="C18" s="179" t="s">
        <v>72</v>
      </c>
      <c r="D18" s="102"/>
      <c r="E18" s="279"/>
      <c r="F18" s="126"/>
      <c r="G18" s="136">
        <f t="shared" si="0"/>
        <v>0</v>
      </c>
      <c r="H18" s="231"/>
      <c r="I18" s="238"/>
      <c r="J18" s="76"/>
    </row>
    <row r="19" spans="1:10" ht="12.75">
      <c r="A19" s="133"/>
      <c r="B19" s="269" t="s">
        <v>12</v>
      </c>
      <c r="C19" s="201" t="s">
        <v>359</v>
      </c>
      <c r="D19" s="103" t="s">
        <v>39</v>
      </c>
      <c r="E19" s="504">
        <v>2</v>
      </c>
      <c r="F19" s="74"/>
      <c r="G19" s="136">
        <f t="shared" si="0"/>
        <v>0</v>
      </c>
      <c r="H19" s="454"/>
      <c r="I19" s="440"/>
      <c r="J19" s="76"/>
    </row>
    <row r="20" spans="1:10" ht="12.75">
      <c r="A20" s="133"/>
      <c r="B20" s="269"/>
      <c r="C20" s="132"/>
      <c r="D20" s="103"/>
      <c r="E20" s="504"/>
      <c r="F20" s="126"/>
      <c r="G20" s="136">
        <f t="shared" si="0"/>
        <v>0</v>
      </c>
      <c r="H20" s="238"/>
      <c r="I20" s="238"/>
      <c r="J20" s="104"/>
    </row>
    <row r="21" spans="1:10" s="280" customFormat="1" ht="12.75">
      <c r="A21" s="116">
        <v>6</v>
      </c>
      <c r="B21" s="269"/>
      <c r="C21" s="179" t="s">
        <v>360</v>
      </c>
      <c r="D21" s="102"/>
      <c r="E21" s="205"/>
      <c r="F21" s="126"/>
      <c r="G21" s="136">
        <f t="shared" si="0"/>
        <v>0</v>
      </c>
      <c r="H21" s="231"/>
      <c r="I21" s="238"/>
      <c r="J21" s="76"/>
    </row>
    <row r="22" spans="1:10" ht="25.5">
      <c r="A22" s="133"/>
      <c r="B22" s="269" t="s">
        <v>17</v>
      </c>
      <c r="C22" s="201" t="s">
        <v>361</v>
      </c>
      <c r="D22" s="103" t="s">
        <v>39</v>
      </c>
      <c r="E22" s="504">
        <v>5</v>
      </c>
      <c r="F22" s="74"/>
      <c r="G22" s="136">
        <f t="shared" si="0"/>
        <v>0</v>
      </c>
      <c r="H22" s="454"/>
      <c r="I22" s="238"/>
      <c r="J22" s="76"/>
    </row>
    <row r="23" spans="1:10" ht="12.75">
      <c r="A23" s="133"/>
      <c r="B23" s="269" t="s">
        <v>44</v>
      </c>
      <c r="C23" s="201" t="s">
        <v>362</v>
      </c>
      <c r="D23" s="103" t="s">
        <v>39</v>
      </c>
      <c r="E23" s="504">
        <v>2</v>
      </c>
      <c r="F23" s="74"/>
      <c r="G23" s="136">
        <f t="shared" si="0"/>
        <v>0</v>
      </c>
      <c r="H23" s="454"/>
      <c r="I23" s="238"/>
      <c r="J23" s="76"/>
    </row>
    <row r="24" spans="1:10" ht="12.75">
      <c r="A24" s="133"/>
      <c r="B24" s="269"/>
      <c r="C24" s="120"/>
      <c r="D24" s="103"/>
      <c r="E24" s="79"/>
      <c r="F24" s="126"/>
      <c r="G24" s="136">
        <f t="shared" si="0"/>
        <v>0</v>
      </c>
      <c r="H24" s="231"/>
      <c r="I24" s="238"/>
      <c r="J24" s="76"/>
    </row>
    <row r="25" spans="1:10" s="280" customFormat="1" ht="12.75">
      <c r="A25" s="116">
        <v>7</v>
      </c>
      <c r="B25" s="269"/>
      <c r="C25" s="123" t="s">
        <v>135</v>
      </c>
      <c r="D25" s="102"/>
      <c r="E25" s="279"/>
      <c r="F25" s="126"/>
      <c r="G25" s="136">
        <f t="shared" si="0"/>
        <v>0</v>
      </c>
      <c r="H25" s="231"/>
      <c r="I25" s="238"/>
      <c r="J25" s="74"/>
    </row>
    <row r="26" spans="1:10" ht="12.75">
      <c r="A26" s="133"/>
      <c r="B26" s="281" t="s">
        <v>18</v>
      </c>
      <c r="C26" s="221" t="s">
        <v>136</v>
      </c>
      <c r="D26" s="103" t="s">
        <v>14</v>
      </c>
      <c r="E26" s="79">
        <v>7</v>
      </c>
      <c r="F26" s="74"/>
      <c r="G26" s="136">
        <f t="shared" si="0"/>
        <v>0</v>
      </c>
      <c r="H26" s="440"/>
      <c r="I26" s="440"/>
      <c r="J26" s="76"/>
    </row>
    <row r="27" spans="1:10" ht="12.75">
      <c r="A27" s="133"/>
      <c r="B27" s="269"/>
      <c r="C27" s="120"/>
      <c r="D27" s="103"/>
      <c r="E27" s="79"/>
      <c r="F27" s="126"/>
      <c r="G27" s="136">
        <f t="shared" si="0"/>
        <v>0</v>
      </c>
      <c r="H27" s="231"/>
      <c r="I27" s="238"/>
      <c r="J27" s="74"/>
    </row>
    <row r="28" spans="1:10" s="280" customFormat="1" ht="12.75">
      <c r="A28" s="116">
        <v>8</v>
      </c>
      <c r="B28" s="269"/>
      <c r="C28" s="123" t="s">
        <v>81</v>
      </c>
      <c r="D28" s="102"/>
      <c r="E28" s="279"/>
      <c r="F28" s="126"/>
      <c r="G28" s="136">
        <f t="shared" si="0"/>
        <v>0</v>
      </c>
      <c r="H28" s="238"/>
      <c r="I28" s="238"/>
      <c r="J28" s="104"/>
    </row>
    <row r="29" spans="1:10" ht="12.75">
      <c r="A29" s="133"/>
      <c r="B29" s="269" t="s">
        <v>20</v>
      </c>
      <c r="C29" s="120" t="s">
        <v>137</v>
      </c>
      <c r="D29" s="103" t="s">
        <v>14</v>
      </c>
      <c r="E29" s="79">
        <v>1</v>
      </c>
      <c r="F29" s="74"/>
      <c r="G29" s="136">
        <f t="shared" si="0"/>
        <v>0</v>
      </c>
      <c r="H29" s="440"/>
      <c r="I29" s="440"/>
      <c r="J29" s="76"/>
    </row>
    <row r="30" spans="1:10" ht="12.75">
      <c r="A30" s="133"/>
      <c r="B30" s="269"/>
      <c r="C30" s="120"/>
      <c r="D30" s="103"/>
      <c r="E30" s="79"/>
      <c r="F30" s="126"/>
      <c r="G30" s="136">
        <f t="shared" si="0"/>
        <v>0</v>
      </c>
      <c r="H30" s="231"/>
      <c r="I30" s="238"/>
      <c r="J30" s="126"/>
    </row>
    <row r="31" spans="1:10" s="151" customFormat="1" ht="12.75">
      <c r="A31" s="116">
        <v>8</v>
      </c>
      <c r="B31" s="102"/>
      <c r="C31" s="130" t="s">
        <v>80</v>
      </c>
      <c r="D31" s="102"/>
      <c r="E31" s="279"/>
      <c r="F31" s="126"/>
      <c r="G31" s="136">
        <f t="shared" si="0"/>
        <v>0</v>
      </c>
      <c r="H31" s="231"/>
      <c r="I31" s="238"/>
      <c r="J31" s="182"/>
    </row>
    <row r="32" spans="1:10" s="151" customFormat="1" ht="12.75">
      <c r="A32" s="116"/>
      <c r="B32" s="102"/>
      <c r="C32" s="130"/>
      <c r="D32" s="102"/>
      <c r="E32" s="279"/>
      <c r="F32" s="126"/>
      <c r="G32" s="136"/>
      <c r="H32" s="231"/>
      <c r="I32" s="238"/>
      <c r="J32" s="74"/>
    </row>
    <row r="33" spans="1:13" s="152" customFormat="1" ht="12.75">
      <c r="A33" s="133"/>
      <c r="B33" s="103" t="s">
        <v>20</v>
      </c>
      <c r="C33" s="200" t="s">
        <v>733</v>
      </c>
      <c r="D33" s="103" t="s">
        <v>14</v>
      </c>
      <c r="E33" s="79">
        <v>1</v>
      </c>
      <c r="F33" s="74"/>
      <c r="G33" s="136">
        <f>F33*E33</f>
        <v>0</v>
      </c>
      <c r="H33" s="440"/>
      <c r="I33" s="457"/>
      <c r="J33" s="76"/>
      <c r="M33" s="154"/>
    </row>
    <row r="34" spans="1:10" s="152" customFormat="1" ht="12.75">
      <c r="A34" s="133"/>
      <c r="B34" s="103"/>
      <c r="C34" s="131"/>
      <c r="D34" s="103"/>
      <c r="E34" s="79"/>
      <c r="F34" s="126"/>
      <c r="G34" s="136">
        <f>F34*E34</f>
        <v>0</v>
      </c>
      <c r="H34" s="231"/>
      <c r="I34" s="238"/>
      <c r="J34" s="74"/>
    </row>
    <row r="35" spans="1:10" s="151" customFormat="1" ht="12.75">
      <c r="A35" s="116">
        <v>9</v>
      </c>
      <c r="B35" s="102"/>
      <c r="C35" s="123" t="s">
        <v>110</v>
      </c>
      <c r="D35" s="102"/>
      <c r="E35" s="279"/>
      <c r="F35" s="126"/>
      <c r="G35" s="136">
        <f>F35*E35</f>
        <v>0</v>
      </c>
      <c r="H35" s="231"/>
      <c r="I35" s="238"/>
      <c r="J35" s="74"/>
    </row>
    <row r="36" spans="1:10" s="151" customFormat="1" ht="12.75">
      <c r="A36" s="116"/>
      <c r="B36" s="102"/>
      <c r="C36" s="123"/>
      <c r="D36" s="102"/>
      <c r="E36" s="279"/>
      <c r="F36" s="126"/>
      <c r="G36" s="136"/>
      <c r="H36" s="231"/>
      <c r="I36" s="238"/>
      <c r="J36" s="182"/>
    </row>
    <row r="37" spans="1:10" s="154" customFormat="1" ht="25.5">
      <c r="A37" s="153"/>
      <c r="B37" s="103" t="s">
        <v>21</v>
      </c>
      <c r="C37" s="120" t="s">
        <v>292</v>
      </c>
      <c r="D37" s="103" t="s">
        <v>14</v>
      </c>
      <c r="E37" s="504">
        <v>1</v>
      </c>
      <c r="F37" s="74"/>
      <c r="G37" s="136">
        <f aca="true" t="shared" si="1" ref="G37:G51">F37*E37</f>
        <v>0</v>
      </c>
      <c r="H37" s="231"/>
      <c r="I37" s="238"/>
      <c r="J37" s="76"/>
    </row>
    <row r="38" spans="1:10" s="152" customFormat="1" ht="12.75">
      <c r="A38" s="133"/>
      <c r="B38" s="103"/>
      <c r="C38" s="132"/>
      <c r="D38" s="103"/>
      <c r="E38" s="79"/>
      <c r="F38" s="126"/>
      <c r="G38" s="136">
        <f t="shared" si="1"/>
        <v>0</v>
      </c>
      <c r="H38" s="231"/>
      <c r="I38" s="238"/>
      <c r="J38" s="74"/>
    </row>
    <row r="39" spans="1:10" s="220" customFormat="1" ht="12.75">
      <c r="A39" s="90">
        <v>10</v>
      </c>
      <c r="B39" s="72"/>
      <c r="C39" s="219" t="s">
        <v>293</v>
      </c>
      <c r="D39" s="72"/>
      <c r="E39" s="205"/>
      <c r="F39" s="74"/>
      <c r="G39" s="89">
        <f t="shared" si="1"/>
        <v>0</v>
      </c>
      <c r="H39" s="231"/>
      <c r="I39" s="238"/>
      <c r="J39" s="74"/>
    </row>
    <row r="40" spans="1:10" s="220" customFormat="1" ht="12.75">
      <c r="A40" s="90"/>
      <c r="B40" s="72"/>
      <c r="C40" s="219"/>
      <c r="D40" s="72"/>
      <c r="E40" s="205"/>
      <c r="F40" s="74"/>
      <c r="G40" s="89">
        <f t="shared" si="1"/>
        <v>0</v>
      </c>
      <c r="H40" s="231"/>
      <c r="I40" s="238"/>
      <c r="J40" s="74"/>
    </row>
    <row r="41" spans="1:10" s="26" customFormat="1" ht="12.75">
      <c r="A41" s="277"/>
      <c r="B41" s="273" t="s">
        <v>23</v>
      </c>
      <c r="C41" s="275" t="s">
        <v>294</v>
      </c>
      <c r="D41" s="273" t="s">
        <v>295</v>
      </c>
      <c r="E41" s="317">
        <v>300</v>
      </c>
      <c r="F41" s="316"/>
      <c r="G41" s="89">
        <f t="shared" si="1"/>
        <v>0</v>
      </c>
      <c r="H41" s="440"/>
      <c r="I41" s="440"/>
      <c r="J41" s="76"/>
    </row>
    <row r="42" spans="1:10" s="26" customFormat="1" ht="12.75">
      <c r="A42" s="277"/>
      <c r="B42" s="273"/>
      <c r="C42" s="275"/>
      <c r="D42" s="273"/>
      <c r="E42" s="317"/>
      <c r="F42" s="316"/>
      <c r="G42" s="89">
        <f t="shared" si="1"/>
        <v>0</v>
      </c>
      <c r="H42" s="231"/>
      <c r="I42" s="238"/>
      <c r="J42" s="74"/>
    </row>
    <row r="43" spans="1:10" s="220" customFormat="1" ht="12.75">
      <c r="A43" s="90">
        <v>11</v>
      </c>
      <c r="B43" s="72"/>
      <c r="C43" s="219" t="s">
        <v>296</v>
      </c>
      <c r="D43" s="72"/>
      <c r="E43" s="205"/>
      <c r="F43" s="74"/>
      <c r="G43" s="89">
        <f t="shared" si="1"/>
        <v>0</v>
      </c>
      <c r="H43" s="231"/>
      <c r="I43" s="238"/>
      <c r="J43" s="74"/>
    </row>
    <row r="44" spans="1:10" s="220" customFormat="1" ht="12.75">
      <c r="A44" s="90"/>
      <c r="B44" s="72"/>
      <c r="C44" s="219"/>
      <c r="D44" s="72"/>
      <c r="E44" s="205"/>
      <c r="F44" s="74"/>
      <c r="G44" s="89">
        <f t="shared" si="1"/>
        <v>0</v>
      </c>
      <c r="H44" s="231"/>
      <c r="I44" s="238"/>
      <c r="J44" s="74"/>
    </row>
    <row r="45" spans="1:10" s="26" customFormat="1" ht="12.75">
      <c r="A45" s="277"/>
      <c r="B45" s="273" t="s">
        <v>24</v>
      </c>
      <c r="C45" s="274" t="s">
        <v>297</v>
      </c>
      <c r="D45" s="273" t="s">
        <v>11</v>
      </c>
      <c r="E45" s="317">
        <v>25</v>
      </c>
      <c r="F45" s="317"/>
      <c r="G45" s="89">
        <f t="shared" si="1"/>
        <v>0</v>
      </c>
      <c r="H45" s="440"/>
      <c r="I45" s="440"/>
      <c r="J45" s="76"/>
    </row>
    <row r="46" spans="1:10" s="26" customFormat="1" ht="12.75">
      <c r="A46" s="277"/>
      <c r="B46" s="273" t="s">
        <v>303</v>
      </c>
      <c r="C46" s="274" t="s">
        <v>298</v>
      </c>
      <c r="D46" s="273" t="s">
        <v>11</v>
      </c>
      <c r="E46" s="317">
        <v>2</v>
      </c>
      <c r="F46" s="317"/>
      <c r="G46" s="89">
        <f t="shared" si="1"/>
        <v>0</v>
      </c>
      <c r="H46" s="440"/>
      <c r="I46" s="440"/>
      <c r="J46" s="76"/>
    </row>
    <row r="47" spans="1:10" s="26" customFormat="1" ht="12.75">
      <c r="A47" s="277"/>
      <c r="B47" s="273" t="s">
        <v>304</v>
      </c>
      <c r="C47" s="275" t="s">
        <v>299</v>
      </c>
      <c r="D47" s="273" t="s">
        <v>9</v>
      </c>
      <c r="E47" s="317">
        <v>140</v>
      </c>
      <c r="F47" s="317"/>
      <c r="G47" s="89">
        <f t="shared" si="1"/>
        <v>0</v>
      </c>
      <c r="H47" s="440"/>
      <c r="I47" s="238"/>
      <c r="J47" s="76"/>
    </row>
    <row r="48" spans="1:10" s="222" customFormat="1" ht="25.5">
      <c r="A48" s="148"/>
      <c r="B48" s="273" t="s">
        <v>305</v>
      </c>
      <c r="C48" s="53" t="s">
        <v>300</v>
      </c>
      <c r="D48" s="273" t="s">
        <v>9</v>
      </c>
      <c r="E48" s="504">
        <v>12</v>
      </c>
      <c r="F48" s="350"/>
      <c r="G48" s="89">
        <f t="shared" si="1"/>
        <v>0</v>
      </c>
      <c r="H48" s="456"/>
      <c r="I48" s="231"/>
      <c r="J48" s="76"/>
    </row>
    <row r="49" spans="1:10" s="26" customFormat="1" ht="12.75">
      <c r="A49" s="277"/>
      <c r="B49" s="273" t="s">
        <v>306</v>
      </c>
      <c r="C49" s="276" t="s">
        <v>584</v>
      </c>
      <c r="D49" s="273" t="s">
        <v>11</v>
      </c>
      <c r="E49" s="317">
        <v>12</v>
      </c>
      <c r="F49" s="317"/>
      <c r="G49" s="89">
        <f t="shared" si="1"/>
        <v>0</v>
      </c>
      <c r="H49" s="458"/>
      <c r="I49" s="231"/>
      <c r="J49" s="76"/>
    </row>
    <row r="50" spans="1:10" s="26" customFormat="1" ht="12.75">
      <c r="A50" s="277"/>
      <c r="B50" s="273" t="s">
        <v>306</v>
      </c>
      <c r="C50" s="275" t="s">
        <v>301</v>
      </c>
      <c r="D50" s="273" t="s">
        <v>11</v>
      </c>
      <c r="E50" s="317">
        <v>8</v>
      </c>
      <c r="F50" s="317"/>
      <c r="G50" s="89">
        <f t="shared" si="1"/>
        <v>0</v>
      </c>
      <c r="H50" s="440"/>
      <c r="I50" s="440"/>
      <c r="J50" s="76"/>
    </row>
    <row r="51" spans="1:10" s="26" customFormat="1" ht="25.5">
      <c r="A51" s="277"/>
      <c r="B51" s="273" t="s">
        <v>307</v>
      </c>
      <c r="C51" s="275" t="s">
        <v>302</v>
      </c>
      <c r="D51" s="273" t="s">
        <v>15</v>
      </c>
      <c r="E51" s="317">
        <v>60</v>
      </c>
      <c r="F51" s="317"/>
      <c r="G51" s="89">
        <f t="shared" si="1"/>
        <v>0</v>
      </c>
      <c r="H51" s="440"/>
      <c r="I51" s="440"/>
      <c r="J51" s="76"/>
    </row>
    <row r="52" spans="1:9" ht="17.25" customHeight="1">
      <c r="A52" s="133"/>
      <c r="B52" s="269"/>
      <c r="C52" s="120"/>
      <c r="D52" s="103"/>
      <c r="E52" s="79"/>
      <c r="F52" s="126"/>
      <c r="G52" s="136"/>
      <c r="H52" s="240"/>
      <c r="I52" s="101"/>
    </row>
    <row r="53" spans="1:9" ht="17.25" customHeight="1">
      <c r="A53" s="133"/>
      <c r="B53" s="269"/>
      <c r="C53" s="421" t="s">
        <v>45</v>
      </c>
      <c r="D53" s="422"/>
      <c r="E53" s="422"/>
      <c r="F53" s="422"/>
      <c r="G53" s="424">
        <f>SUM(G4:G51)</f>
        <v>0</v>
      </c>
      <c r="H53" s="240"/>
      <c r="I53" s="101"/>
    </row>
    <row r="54" spans="1:9" ht="15">
      <c r="A54" s="133"/>
      <c r="B54" s="269"/>
      <c r="C54" s="423" t="s">
        <v>775</v>
      </c>
      <c r="D54" s="418"/>
      <c r="E54" s="418"/>
      <c r="F54" s="418"/>
      <c r="G54" s="420">
        <f>G53*0.4</f>
        <v>0</v>
      </c>
      <c r="H54" s="240"/>
      <c r="I54" s="101"/>
    </row>
    <row r="55" spans="1:9" ht="34.5" customHeight="1" thickBot="1">
      <c r="A55" s="139"/>
      <c r="B55" s="278"/>
      <c r="C55" s="425" t="s">
        <v>776</v>
      </c>
      <c r="D55" s="426"/>
      <c r="E55" s="427"/>
      <c r="F55" s="428"/>
      <c r="G55" s="419">
        <f>G53+G54</f>
        <v>0</v>
      </c>
      <c r="H55" s="240"/>
      <c r="I55" s="101"/>
    </row>
    <row r="56" spans="3:9" ht="12.75">
      <c r="C56" s="282"/>
      <c r="G56" s="284"/>
      <c r="I56" s="101"/>
    </row>
    <row r="57" spans="3:9" ht="12.75">
      <c r="C57" s="282"/>
      <c r="G57" s="284"/>
      <c r="I57" s="101"/>
    </row>
    <row r="58" spans="1:9" ht="12.75">
      <c r="A58" s="272" t="s">
        <v>7</v>
      </c>
      <c r="I58" s="101"/>
    </row>
    <row r="59" ht="12.75">
      <c r="I59" s="101"/>
    </row>
    <row r="60" ht="12.75">
      <c r="I60" s="101"/>
    </row>
    <row r="61" ht="12.75">
      <c r="I61" s="101"/>
    </row>
    <row r="62" ht="12.75">
      <c r="I62" s="101"/>
    </row>
    <row r="63" ht="12.75">
      <c r="I63" s="101"/>
    </row>
    <row r="64" ht="12.75">
      <c r="I64" s="101"/>
    </row>
    <row r="65" ht="12.75">
      <c r="I65" s="101"/>
    </row>
    <row r="66" ht="12.75">
      <c r="I66" s="101"/>
    </row>
    <row r="67" ht="12.75">
      <c r="I67" s="101"/>
    </row>
    <row r="68" ht="12.75">
      <c r="I68" s="101"/>
    </row>
    <row r="69" ht="12.75">
      <c r="I69" s="101"/>
    </row>
    <row r="70" ht="12.75">
      <c r="I70" s="101"/>
    </row>
    <row r="71" ht="12.75">
      <c r="I71" s="101"/>
    </row>
    <row r="72" ht="12.75">
      <c r="I72" s="101"/>
    </row>
    <row r="73" ht="12.75">
      <c r="I73" s="101"/>
    </row>
    <row r="74" spans="3:9" ht="12.75">
      <c r="C74" s="286"/>
      <c r="E74" s="287"/>
      <c r="I74" s="101"/>
    </row>
    <row r="75" spans="3:9" ht="12.75">
      <c r="C75" s="286"/>
      <c r="E75" s="287"/>
      <c r="I75" s="101"/>
    </row>
    <row r="76" spans="3:9" ht="12.75">
      <c r="C76" s="286"/>
      <c r="E76" s="287"/>
      <c r="I76" s="101"/>
    </row>
    <row r="77" spans="3:9" ht="12.75">
      <c r="C77" s="286"/>
      <c r="E77" s="287"/>
      <c r="I77" s="101"/>
    </row>
    <row r="78" spans="3:9" ht="12.75">
      <c r="C78" s="286"/>
      <c r="E78" s="287"/>
      <c r="I78" s="101"/>
    </row>
    <row r="79" ht="12.75">
      <c r="I79" s="101"/>
    </row>
    <row r="80" ht="12.75">
      <c r="I80" s="101"/>
    </row>
    <row r="81" ht="12.75">
      <c r="I81" s="101"/>
    </row>
    <row r="82" ht="12.75">
      <c r="I82" s="101"/>
    </row>
    <row r="83" ht="12.75">
      <c r="I83" s="101"/>
    </row>
    <row r="84" ht="12.75">
      <c r="I84" s="101"/>
    </row>
    <row r="85" ht="12.75">
      <c r="I85" s="101"/>
    </row>
    <row r="86" ht="12.75">
      <c r="I86" s="101"/>
    </row>
    <row r="87" ht="12.75">
      <c r="I87" s="101"/>
    </row>
    <row r="88" ht="12.75">
      <c r="I88" s="101"/>
    </row>
    <row r="89" ht="12.75">
      <c r="I89" s="101"/>
    </row>
    <row r="90" ht="12.75">
      <c r="I90" s="101"/>
    </row>
    <row r="91" ht="12.75">
      <c r="I91" s="101"/>
    </row>
    <row r="92" ht="12.75">
      <c r="I92" s="101"/>
    </row>
    <row r="93" ht="12.75">
      <c r="I93" s="101"/>
    </row>
    <row r="94" ht="12.75">
      <c r="I94" s="101"/>
    </row>
    <row r="95" ht="12.75">
      <c r="I95" s="101"/>
    </row>
    <row r="96" ht="12.75">
      <c r="I96" s="101"/>
    </row>
    <row r="97" ht="12.75">
      <c r="I97" s="101"/>
    </row>
    <row r="98" ht="12.75">
      <c r="I98" s="101"/>
    </row>
    <row r="99" ht="12.75">
      <c r="I99" s="101"/>
    </row>
    <row r="100" ht="12.75">
      <c r="I100" s="101"/>
    </row>
    <row r="101" ht="12.75">
      <c r="I101" s="101"/>
    </row>
    <row r="102" ht="12.75">
      <c r="I102" s="101"/>
    </row>
    <row r="103" ht="12.75">
      <c r="I103" s="101"/>
    </row>
    <row r="104" ht="12.75">
      <c r="I104" s="101"/>
    </row>
    <row r="105" ht="12.75">
      <c r="I105" s="101"/>
    </row>
    <row r="106" ht="12.75">
      <c r="I106" s="101"/>
    </row>
    <row r="107" ht="12.75">
      <c r="I107" s="101"/>
    </row>
    <row r="108" ht="12.75">
      <c r="I108" s="101"/>
    </row>
    <row r="109" ht="12.75">
      <c r="I109" s="101"/>
    </row>
    <row r="110" ht="12.75">
      <c r="I110" s="101"/>
    </row>
    <row r="111" ht="12.75">
      <c r="I111" s="101"/>
    </row>
    <row r="112" ht="12.75">
      <c r="I112" s="101"/>
    </row>
    <row r="113" ht="12.75">
      <c r="I113" s="101"/>
    </row>
    <row r="114" ht="12.75">
      <c r="I114" s="101"/>
    </row>
    <row r="115" ht="12.75">
      <c r="I115" s="101"/>
    </row>
    <row r="116" ht="12.75">
      <c r="I116" s="101"/>
    </row>
    <row r="117" ht="12.75">
      <c r="I117" s="101"/>
    </row>
  </sheetData>
  <sheetProtection/>
  <printOptions gridLines="1" horizontalCentered="1"/>
  <pageMargins left="0.5118110236220472" right="0.4330708661417323" top="1.3385826771653544" bottom="0.4330708661417323" header="0.7086614173228347" footer="0"/>
  <pageSetup horizontalDpi="300" verticalDpi="300" orientation="landscape" paperSize="9" r:id="rId1"/>
  <headerFooter alignWithMargins="0">
    <oddHeader>&amp;L&amp;11SECRETARIA DO MEIO AMBIENTE
FUNDAÇÃO FLORESTAL
&amp;C&amp;11ESTAÇÃO ECOLÓGICA DE JURÉIA-ITATINS
Núcleo Arpoador
Centro de Educação Ambiental&amp;R&amp;11Planilha Orçamentária
Esgoto
data base: Outubro/2012</oddHeader>
    <oddFooter>&amp;Rpágina &amp;P / &amp;N</oddFooter>
  </headerFooter>
</worksheet>
</file>

<file path=xl/worksheets/sheet9.xml><?xml version="1.0" encoding="utf-8"?>
<worksheet xmlns="http://schemas.openxmlformats.org/spreadsheetml/2006/main" xmlns:r="http://schemas.openxmlformats.org/officeDocument/2006/relationships">
  <sheetPr codeName="Plan3"/>
  <dimension ref="A1:J104"/>
  <sheetViews>
    <sheetView showZeros="0" view="pageBreakPreview" zoomScaleSheetLayoutView="100" workbookViewId="0" topLeftCell="A48">
      <selection activeCell="H48" sqref="H1:H16384"/>
    </sheetView>
  </sheetViews>
  <sheetFormatPr defaultColWidth="11.421875" defaultRowHeight="12.75"/>
  <cols>
    <col min="1" max="1" width="5.7109375" style="272" customWidth="1"/>
    <col min="2" max="2" width="11.28125" style="272" customWidth="1"/>
    <col min="3" max="3" width="69.8515625" style="285" customWidth="1"/>
    <col min="4" max="4" width="4.7109375" style="272" customWidth="1"/>
    <col min="5" max="5" width="10.7109375" style="308" customWidth="1"/>
    <col min="6" max="6" width="11.7109375" style="283" customWidth="1"/>
    <col min="7" max="7" width="15.7109375" style="283" customWidth="1"/>
    <col min="8" max="8" width="15.7109375" style="33" customWidth="1"/>
    <col min="9" max="10" width="15.7109375" style="240" customWidth="1"/>
    <col min="11" max="16384" width="11.421875" style="155" customWidth="1"/>
  </cols>
  <sheetData>
    <row r="1" spans="1:10" s="194" customFormat="1" ht="19.5" customHeight="1" thickBot="1">
      <c r="A1" s="446" t="s">
        <v>2</v>
      </c>
      <c r="B1" s="447" t="s">
        <v>3</v>
      </c>
      <c r="C1" s="443" t="s">
        <v>64</v>
      </c>
      <c r="D1" s="447" t="s">
        <v>4</v>
      </c>
      <c r="E1" s="443" t="s">
        <v>5</v>
      </c>
      <c r="F1" s="448" t="s">
        <v>28</v>
      </c>
      <c r="G1" s="449" t="s">
        <v>29</v>
      </c>
      <c r="H1" s="238"/>
      <c r="I1" s="101"/>
      <c r="J1" s="238"/>
    </row>
    <row r="2" spans="1:10" s="194" customFormat="1" ht="19.5" customHeight="1">
      <c r="A2" s="116"/>
      <c r="B2" s="102"/>
      <c r="C2" s="102"/>
      <c r="D2" s="102"/>
      <c r="E2" s="85"/>
      <c r="F2" s="393"/>
      <c r="G2" s="462"/>
      <c r="H2" s="238"/>
      <c r="I2" s="101"/>
      <c r="J2" s="238"/>
    </row>
    <row r="3" spans="1:10" s="10" customFormat="1" ht="12.75">
      <c r="A3" s="133"/>
      <c r="B3" s="103"/>
      <c r="C3" s="120"/>
      <c r="D3" s="103"/>
      <c r="E3" s="121"/>
      <c r="F3" s="122"/>
      <c r="G3" s="134"/>
      <c r="H3" s="74"/>
      <c r="I3" s="101"/>
      <c r="J3" s="74"/>
    </row>
    <row r="4" spans="1:10" s="194" customFormat="1" ht="12.75">
      <c r="A4" s="116">
        <v>1</v>
      </c>
      <c r="B4" s="102"/>
      <c r="C4" s="123" t="s">
        <v>77</v>
      </c>
      <c r="D4" s="102"/>
      <c r="E4" s="85"/>
      <c r="F4" s="461"/>
      <c r="G4" s="304"/>
      <c r="H4" s="238"/>
      <c r="I4" s="101"/>
      <c r="J4" s="101"/>
    </row>
    <row r="5" spans="1:10" s="10" customFormat="1" ht="38.25">
      <c r="A5" s="116"/>
      <c r="B5" s="73" t="s">
        <v>6</v>
      </c>
      <c r="C5" s="305" t="s">
        <v>585</v>
      </c>
      <c r="D5" s="103" t="s">
        <v>14</v>
      </c>
      <c r="E5" s="79">
        <v>1</v>
      </c>
      <c r="F5" s="504"/>
      <c r="G5" s="136">
        <f aca="true" t="shared" si="0" ref="G5:G37">F5*E5</f>
        <v>0</v>
      </c>
      <c r="H5" s="445"/>
      <c r="I5" s="490"/>
      <c r="J5" s="465"/>
    </row>
    <row r="6" spans="1:10" s="10" customFormat="1" ht="12.75">
      <c r="A6" s="116"/>
      <c r="B6" s="197" t="s">
        <v>38</v>
      </c>
      <c r="C6" s="305" t="s">
        <v>454</v>
      </c>
      <c r="D6" s="198" t="s">
        <v>14</v>
      </c>
      <c r="E6" s="79">
        <v>1</v>
      </c>
      <c r="F6" s="504"/>
      <c r="G6" s="136">
        <f t="shared" si="0"/>
        <v>0</v>
      </c>
      <c r="H6" s="437"/>
      <c r="I6" s="101"/>
      <c r="J6" s="76"/>
    </row>
    <row r="7" spans="1:10" s="10" customFormat="1" ht="12.75">
      <c r="A7" s="116"/>
      <c r="B7" s="197"/>
      <c r="C7" s="305"/>
      <c r="D7" s="198"/>
      <c r="E7" s="79"/>
      <c r="F7" s="79"/>
      <c r="G7" s="136"/>
      <c r="H7" s="231"/>
      <c r="I7" s="101"/>
      <c r="J7" s="76"/>
    </row>
    <row r="8" spans="1:10" s="10" customFormat="1" ht="12.75">
      <c r="A8" s="133"/>
      <c r="B8" s="103"/>
      <c r="C8" s="132"/>
      <c r="D8" s="103"/>
      <c r="E8" s="177"/>
      <c r="F8" s="126"/>
      <c r="G8" s="136">
        <f t="shared" si="0"/>
        <v>0</v>
      </c>
      <c r="H8" s="231"/>
      <c r="I8" s="101"/>
      <c r="J8" s="76"/>
    </row>
    <row r="9" spans="1:10" s="280" customFormat="1" ht="25.5">
      <c r="A9" s="116">
        <v>2</v>
      </c>
      <c r="B9" s="102"/>
      <c r="C9" s="123" t="s">
        <v>84</v>
      </c>
      <c r="D9" s="102"/>
      <c r="E9" s="104"/>
      <c r="F9" s="126"/>
      <c r="G9" s="136">
        <f t="shared" si="0"/>
        <v>0</v>
      </c>
      <c r="H9" s="231"/>
      <c r="I9" s="101"/>
      <c r="J9" s="76"/>
    </row>
    <row r="10" spans="1:10" ht="12.75">
      <c r="A10" s="133"/>
      <c r="B10" s="103" t="s">
        <v>30</v>
      </c>
      <c r="C10" s="120" t="s">
        <v>128</v>
      </c>
      <c r="D10" s="198" t="s">
        <v>15</v>
      </c>
      <c r="E10" s="79">
        <v>270</v>
      </c>
      <c r="F10" s="74"/>
      <c r="G10" s="136">
        <f t="shared" si="0"/>
        <v>0</v>
      </c>
      <c r="H10" s="464"/>
      <c r="I10" s="101"/>
      <c r="J10" s="76"/>
    </row>
    <row r="11" spans="1:10" ht="12.75">
      <c r="A11" s="133"/>
      <c r="B11" s="103" t="s">
        <v>31</v>
      </c>
      <c r="C11" s="132" t="s">
        <v>129</v>
      </c>
      <c r="D11" s="198" t="s">
        <v>15</v>
      </c>
      <c r="E11" s="504">
        <v>180</v>
      </c>
      <c r="F11" s="74"/>
      <c r="G11" s="136">
        <f t="shared" si="0"/>
        <v>0</v>
      </c>
      <c r="H11" s="464"/>
      <c r="I11" s="101"/>
      <c r="J11" s="76"/>
    </row>
    <row r="12" spans="1:10" ht="12.75">
      <c r="A12" s="133"/>
      <c r="B12" s="103" t="s">
        <v>32</v>
      </c>
      <c r="C12" s="132" t="s">
        <v>130</v>
      </c>
      <c r="D12" s="198" t="s">
        <v>15</v>
      </c>
      <c r="E12" s="79">
        <v>43</v>
      </c>
      <c r="F12" s="74"/>
      <c r="G12" s="136">
        <f t="shared" si="0"/>
        <v>0</v>
      </c>
      <c r="H12" s="464"/>
      <c r="I12" s="101"/>
      <c r="J12" s="76"/>
    </row>
    <row r="13" spans="1:10" ht="12.75">
      <c r="A13" s="133"/>
      <c r="B13" s="103"/>
      <c r="C13" s="132"/>
      <c r="D13" s="103"/>
      <c r="E13" s="177"/>
      <c r="F13" s="126"/>
      <c r="G13" s="136">
        <f t="shared" si="0"/>
        <v>0</v>
      </c>
      <c r="H13" s="231"/>
      <c r="I13" s="101"/>
      <c r="J13" s="76"/>
    </row>
    <row r="14" spans="1:10" s="280" customFormat="1" ht="12.75">
      <c r="A14" s="116">
        <v>3</v>
      </c>
      <c r="B14" s="102"/>
      <c r="C14" s="123" t="s">
        <v>124</v>
      </c>
      <c r="D14" s="102"/>
      <c r="E14" s="104"/>
      <c r="F14" s="126"/>
      <c r="G14" s="136">
        <f t="shared" si="0"/>
        <v>0</v>
      </c>
      <c r="H14" s="231"/>
      <c r="I14" s="101"/>
      <c r="J14" s="76"/>
    </row>
    <row r="15" spans="1:10" ht="12.75">
      <c r="A15" s="133"/>
      <c r="B15" s="103" t="s">
        <v>10</v>
      </c>
      <c r="C15" s="201" t="s">
        <v>125</v>
      </c>
      <c r="D15" s="103" t="s">
        <v>39</v>
      </c>
      <c r="E15" s="504">
        <v>51</v>
      </c>
      <c r="F15" s="74"/>
      <c r="G15" s="136">
        <f t="shared" si="0"/>
        <v>0</v>
      </c>
      <c r="H15" s="464"/>
      <c r="I15" s="101"/>
      <c r="J15" s="76"/>
    </row>
    <row r="16" spans="1:10" ht="12.75">
      <c r="A16" s="133"/>
      <c r="B16" s="103" t="s">
        <v>65</v>
      </c>
      <c r="C16" s="120" t="s">
        <v>126</v>
      </c>
      <c r="D16" s="103" t="s">
        <v>39</v>
      </c>
      <c r="E16" s="79">
        <v>23</v>
      </c>
      <c r="F16" s="74"/>
      <c r="G16" s="136">
        <f t="shared" si="0"/>
        <v>0</v>
      </c>
      <c r="H16" s="440"/>
      <c r="I16" s="101"/>
      <c r="J16" s="76"/>
    </row>
    <row r="17" spans="1:10" ht="12.75">
      <c r="A17" s="133"/>
      <c r="B17" s="103" t="s">
        <v>102</v>
      </c>
      <c r="C17" s="120" t="s">
        <v>127</v>
      </c>
      <c r="D17" s="103" t="s">
        <v>39</v>
      </c>
      <c r="E17" s="79">
        <v>43</v>
      </c>
      <c r="F17" s="74"/>
      <c r="G17" s="136">
        <f t="shared" si="0"/>
        <v>0</v>
      </c>
      <c r="H17" s="440"/>
      <c r="I17" s="101"/>
      <c r="J17" s="76"/>
    </row>
    <row r="18" spans="1:10" ht="12.75">
      <c r="A18" s="133"/>
      <c r="B18" s="103"/>
      <c r="C18" s="129"/>
      <c r="D18" s="103"/>
      <c r="E18" s="177"/>
      <c r="F18" s="74"/>
      <c r="G18" s="136">
        <f t="shared" si="0"/>
        <v>0</v>
      </c>
      <c r="H18" s="231"/>
      <c r="I18" s="101"/>
      <c r="J18" s="76"/>
    </row>
    <row r="19" spans="1:10" s="280" customFormat="1" ht="12.75">
      <c r="A19" s="116">
        <v>4</v>
      </c>
      <c r="B19" s="102"/>
      <c r="C19" s="123" t="s">
        <v>95</v>
      </c>
      <c r="D19" s="103" t="s">
        <v>7</v>
      </c>
      <c r="E19" s="177"/>
      <c r="F19" s="74"/>
      <c r="G19" s="136">
        <f t="shared" si="0"/>
        <v>0</v>
      </c>
      <c r="H19" s="231"/>
      <c r="I19" s="101"/>
      <c r="J19" s="76"/>
    </row>
    <row r="20" spans="1:10" ht="12.75">
      <c r="A20" s="133"/>
      <c r="B20" s="103" t="s">
        <v>58</v>
      </c>
      <c r="C20" s="120" t="s">
        <v>96</v>
      </c>
      <c r="D20" s="103" t="s">
        <v>39</v>
      </c>
      <c r="E20" s="79">
        <v>7</v>
      </c>
      <c r="F20" s="74"/>
      <c r="G20" s="136">
        <f t="shared" si="0"/>
        <v>0</v>
      </c>
      <c r="H20" s="464"/>
      <c r="I20" s="101"/>
      <c r="J20" s="76"/>
    </row>
    <row r="21" spans="1:10" ht="12.75">
      <c r="A21" s="133"/>
      <c r="B21" s="103" t="s">
        <v>68</v>
      </c>
      <c r="C21" s="120" t="s">
        <v>97</v>
      </c>
      <c r="D21" s="103" t="s">
        <v>39</v>
      </c>
      <c r="E21" s="79">
        <v>8</v>
      </c>
      <c r="F21" s="74"/>
      <c r="G21" s="136">
        <f t="shared" si="0"/>
        <v>0</v>
      </c>
      <c r="H21" s="464"/>
      <c r="I21" s="101"/>
      <c r="J21" s="76"/>
    </row>
    <row r="22" spans="1:10" ht="12.75">
      <c r="A22" s="133"/>
      <c r="B22" s="103" t="s">
        <v>78</v>
      </c>
      <c r="C22" s="120" t="s">
        <v>120</v>
      </c>
      <c r="D22" s="103" t="s">
        <v>39</v>
      </c>
      <c r="E22" s="79">
        <v>1</v>
      </c>
      <c r="F22" s="74"/>
      <c r="G22" s="136">
        <f t="shared" si="0"/>
        <v>0</v>
      </c>
      <c r="H22" s="464"/>
      <c r="I22" s="101"/>
      <c r="J22" s="76"/>
    </row>
    <row r="23" spans="1:10" ht="12.75">
      <c r="A23" s="133"/>
      <c r="B23" s="103" t="s">
        <v>79</v>
      </c>
      <c r="C23" s="120" t="s">
        <v>158</v>
      </c>
      <c r="D23" s="103" t="s">
        <v>39</v>
      </c>
      <c r="E23" s="79">
        <v>2</v>
      </c>
      <c r="F23" s="74"/>
      <c r="G23" s="136">
        <f t="shared" si="0"/>
        <v>0</v>
      </c>
      <c r="H23" s="458"/>
      <c r="I23" s="101"/>
      <c r="J23" s="76"/>
    </row>
    <row r="24" spans="1:10" ht="13.5" customHeight="1">
      <c r="A24" s="133"/>
      <c r="B24" s="103"/>
      <c r="C24" s="132"/>
      <c r="D24" s="103"/>
      <c r="E24" s="177"/>
      <c r="F24" s="74"/>
      <c r="G24" s="136">
        <f t="shared" si="0"/>
        <v>0</v>
      </c>
      <c r="H24" s="231"/>
      <c r="I24" s="101"/>
      <c r="J24" s="76"/>
    </row>
    <row r="25" spans="1:10" s="280" customFormat="1" ht="12.75">
      <c r="A25" s="116">
        <v>5</v>
      </c>
      <c r="B25" s="102"/>
      <c r="C25" s="179" t="s">
        <v>734</v>
      </c>
      <c r="D25" s="102"/>
      <c r="E25" s="104"/>
      <c r="F25" s="74"/>
      <c r="G25" s="136">
        <f t="shared" si="0"/>
        <v>0</v>
      </c>
      <c r="H25" s="231"/>
      <c r="I25" s="101"/>
      <c r="J25" s="76"/>
    </row>
    <row r="26" spans="1:10" ht="12.75">
      <c r="A26" s="133"/>
      <c r="B26" s="73" t="s">
        <v>12</v>
      </c>
      <c r="C26" s="305" t="s">
        <v>735</v>
      </c>
      <c r="D26" s="103" t="s">
        <v>39</v>
      </c>
      <c r="E26" s="79">
        <v>46</v>
      </c>
      <c r="F26" s="74"/>
      <c r="G26" s="136">
        <f t="shared" si="0"/>
        <v>0</v>
      </c>
      <c r="H26" s="464"/>
      <c r="I26" s="101"/>
      <c r="J26" s="76"/>
    </row>
    <row r="27" spans="1:10" ht="12.75">
      <c r="A27" s="133"/>
      <c r="B27" s="73" t="s">
        <v>13</v>
      </c>
      <c r="C27" s="221" t="s">
        <v>159</v>
      </c>
      <c r="D27" s="103" t="s">
        <v>39</v>
      </c>
      <c r="E27" s="79">
        <v>46</v>
      </c>
      <c r="F27" s="74"/>
      <c r="G27" s="136">
        <f t="shared" si="0"/>
        <v>0</v>
      </c>
      <c r="H27" s="231"/>
      <c r="I27" s="101"/>
      <c r="J27" s="76"/>
    </row>
    <row r="28" spans="1:10" ht="12.75">
      <c r="A28" s="133"/>
      <c r="B28" s="73"/>
      <c r="C28" s="291"/>
      <c r="D28" s="103"/>
      <c r="E28" s="177"/>
      <c r="F28" s="74"/>
      <c r="G28" s="136">
        <f t="shared" si="0"/>
        <v>0</v>
      </c>
      <c r="H28" s="231"/>
      <c r="I28" s="101"/>
      <c r="J28" s="74"/>
    </row>
    <row r="29" spans="1:10" s="280" customFormat="1" ht="12.75">
      <c r="A29" s="116">
        <v>6</v>
      </c>
      <c r="B29" s="102"/>
      <c r="C29" s="123" t="s">
        <v>74</v>
      </c>
      <c r="D29" s="102"/>
      <c r="E29" s="104"/>
      <c r="F29" s="74"/>
      <c r="G29" s="136">
        <f t="shared" si="0"/>
        <v>0</v>
      </c>
      <c r="H29" s="238"/>
      <c r="I29" s="101"/>
      <c r="J29" s="104"/>
    </row>
    <row r="30" spans="1:10" ht="12.75">
      <c r="A30" s="133"/>
      <c r="B30" s="103" t="s">
        <v>17</v>
      </c>
      <c r="C30" s="76" t="s">
        <v>363</v>
      </c>
      <c r="D30" s="103" t="s">
        <v>39</v>
      </c>
      <c r="E30" s="79">
        <v>85</v>
      </c>
      <c r="F30" s="74"/>
      <c r="G30" s="136">
        <f t="shared" si="0"/>
        <v>0</v>
      </c>
      <c r="H30" s="437"/>
      <c r="I30" s="101"/>
      <c r="J30" s="76"/>
    </row>
    <row r="31" spans="1:10" ht="12.75">
      <c r="A31" s="133"/>
      <c r="B31" s="103"/>
      <c r="C31" s="120"/>
      <c r="D31" s="103"/>
      <c r="E31" s="177"/>
      <c r="F31" s="74"/>
      <c r="G31" s="136">
        <f t="shared" si="0"/>
        <v>0</v>
      </c>
      <c r="H31" s="231"/>
      <c r="I31" s="101"/>
      <c r="J31" s="126"/>
    </row>
    <row r="32" spans="1:10" s="280" customFormat="1" ht="12.75">
      <c r="A32" s="116">
        <v>7</v>
      </c>
      <c r="B32" s="102"/>
      <c r="C32" s="123" t="s">
        <v>132</v>
      </c>
      <c r="D32" s="102"/>
      <c r="E32" s="279"/>
      <c r="F32" s="74"/>
      <c r="G32" s="136">
        <f t="shared" si="0"/>
        <v>0</v>
      </c>
      <c r="H32" s="231"/>
      <c r="I32" s="101"/>
      <c r="J32" s="182"/>
    </row>
    <row r="33" spans="1:10" s="26" customFormat="1" ht="38.25">
      <c r="A33" s="148"/>
      <c r="B33" s="198" t="s">
        <v>18</v>
      </c>
      <c r="C33" s="303" t="s">
        <v>482</v>
      </c>
      <c r="D33" s="73" t="s">
        <v>39</v>
      </c>
      <c r="E33" s="504">
        <v>40</v>
      </c>
      <c r="F33" s="74"/>
      <c r="G33" s="89">
        <f t="shared" si="0"/>
        <v>0</v>
      </c>
      <c r="H33" s="231"/>
      <c r="I33" s="101"/>
      <c r="J33" s="76"/>
    </row>
    <row r="34" spans="1:10" ht="51">
      <c r="A34" s="133"/>
      <c r="B34" s="198" t="s">
        <v>19</v>
      </c>
      <c r="C34" s="201" t="s">
        <v>364</v>
      </c>
      <c r="D34" s="103" t="s">
        <v>39</v>
      </c>
      <c r="E34" s="79">
        <v>21</v>
      </c>
      <c r="F34" s="74"/>
      <c r="G34" s="136">
        <f t="shared" si="0"/>
        <v>0</v>
      </c>
      <c r="H34" s="464"/>
      <c r="I34" s="101"/>
      <c r="J34" s="76"/>
    </row>
    <row r="35" spans="1:10" ht="13.5" customHeight="1">
      <c r="A35" s="133"/>
      <c r="B35" s="103"/>
      <c r="C35" s="120"/>
      <c r="D35" s="103"/>
      <c r="E35" s="79"/>
      <c r="F35" s="74"/>
      <c r="G35" s="136">
        <f t="shared" si="0"/>
        <v>0</v>
      </c>
      <c r="H35" s="231"/>
      <c r="I35" s="101"/>
      <c r="J35" s="74"/>
    </row>
    <row r="36" spans="1:10" s="280" customFormat="1" ht="12.75">
      <c r="A36" s="116">
        <v>8</v>
      </c>
      <c r="B36" s="102">
        <v>8</v>
      </c>
      <c r="C36" s="123" t="s">
        <v>131</v>
      </c>
      <c r="D36" s="102"/>
      <c r="E36" s="279"/>
      <c r="F36" s="74"/>
      <c r="G36" s="136">
        <f t="shared" si="0"/>
        <v>0</v>
      </c>
      <c r="H36" s="231"/>
      <c r="I36" s="101"/>
      <c r="J36" s="74"/>
    </row>
    <row r="37" spans="1:10" s="280" customFormat="1" ht="12.75">
      <c r="A37" s="116"/>
      <c r="B37" s="73" t="s">
        <v>20</v>
      </c>
      <c r="C37" s="305" t="s">
        <v>586</v>
      </c>
      <c r="D37" s="73" t="s">
        <v>39</v>
      </c>
      <c r="E37" s="431">
        <v>61</v>
      </c>
      <c r="F37" s="74"/>
      <c r="G37" s="89">
        <f t="shared" si="0"/>
        <v>0</v>
      </c>
      <c r="H37" s="437"/>
      <c r="I37" s="101"/>
      <c r="J37" s="76"/>
    </row>
    <row r="38" spans="1:10" s="26" customFormat="1" ht="12.75">
      <c r="A38" s="148"/>
      <c r="B38" s="73" t="s">
        <v>86</v>
      </c>
      <c r="C38" s="305" t="s">
        <v>587</v>
      </c>
      <c r="D38" s="73" t="s">
        <v>39</v>
      </c>
      <c r="E38" s="504">
        <v>16</v>
      </c>
      <c r="F38" s="74"/>
      <c r="G38" s="89">
        <f aca="true" t="shared" si="1" ref="G38:G58">F38*E38</f>
        <v>0</v>
      </c>
      <c r="H38" s="231"/>
      <c r="I38" s="101"/>
      <c r="J38" s="76"/>
    </row>
    <row r="39" spans="1:10" ht="12.75">
      <c r="A39" s="133"/>
      <c r="B39" s="103"/>
      <c r="C39" s="120"/>
      <c r="D39" s="103"/>
      <c r="E39" s="79"/>
      <c r="F39" s="74"/>
      <c r="G39" s="136">
        <f t="shared" si="1"/>
        <v>0</v>
      </c>
      <c r="H39" s="231"/>
      <c r="I39" s="101"/>
      <c r="J39" s="74"/>
    </row>
    <row r="40" spans="1:10" s="280" customFormat="1" ht="25.5">
      <c r="A40" s="116">
        <v>9</v>
      </c>
      <c r="B40" s="102">
        <v>9</v>
      </c>
      <c r="C40" s="123" t="s">
        <v>133</v>
      </c>
      <c r="D40" s="102"/>
      <c r="E40" s="279"/>
      <c r="F40" s="74"/>
      <c r="G40" s="136">
        <f t="shared" si="1"/>
        <v>0</v>
      </c>
      <c r="H40" s="231"/>
      <c r="I40" s="101"/>
      <c r="J40" s="74"/>
    </row>
    <row r="41" spans="1:10" s="26" customFormat="1" ht="12.75">
      <c r="A41" s="148"/>
      <c r="B41" s="73" t="s">
        <v>21</v>
      </c>
      <c r="C41" s="305" t="s">
        <v>46</v>
      </c>
      <c r="D41" s="73" t="s">
        <v>15</v>
      </c>
      <c r="E41" s="504">
        <v>2050</v>
      </c>
      <c r="F41" s="74"/>
      <c r="G41" s="89">
        <f t="shared" si="1"/>
        <v>0</v>
      </c>
      <c r="H41" s="464"/>
      <c r="I41" s="101"/>
      <c r="J41" s="76"/>
    </row>
    <row r="42" spans="1:10" ht="12.75">
      <c r="A42" s="133"/>
      <c r="B42" s="103"/>
      <c r="C42" s="132"/>
      <c r="D42" s="103"/>
      <c r="E42" s="79"/>
      <c r="F42" s="74"/>
      <c r="G42" s="136">
        <f t="shared" si="1"/>
        <v>0</v>
      </c>
      <c r="H42" s="231"/>
      <c r="I42" s="101"/>
      <c r="J42" s="74"/>
    </row>
    <row r="43" spans="1:10" ht="12.75">
      <c r="A43" s="116">
        <v>10</v>
      </c>
      <c r="B43" s="102">
        <v>10</v>
      </c>
      <c r="C43" s="123" t="s">
        <v>134</v>
      </c>
      <c r="D43" s="103"/>
      <c r="E43" s="79"/>
      <c r="F43" s="74"/>
      <c r="G43" s="136">
        <f t="shared" si="1"/>
        <v>0</v>
      </c>
      <c r="H43" s="231"/>
      <c r="I43" s="101"/>
      <c r="J43" s="74"/>
    </row>
    <row r="44" spans="1:10" ht="12.75">
      <c r="A44" s="116"/>
      <c r="B44" s="103" t="s">
        <v>23</v>
      </c>
      <c r="C44" s="120" t="s">
        <v>121</v>
      </c>
      <c r="D44" s="103" t="s">
        <v>15</v>
      </c>
      <c r="E44" s="79">
        <v>62</v>
      </c>
      <c r="F44" s="74"/>
      <c r="G44" s="136">
        <f t="shared" si="1"/>
        <v>0</v>
      </c>
      <c r="H44" s="231"/>
      <c r="I44" s="101"/>
      <c r="J44" s="76"/>
    </row>
    <row r="45" spans="1:10" s="232" customFormat="1" ht="12.75">
      <c r="A45" s="306"/>
      <c r="B45" s="174"/>
      <c r="C45" s="307"/>
      <c r="D45" s="174"/>
      <c r="E45" s="177"/>
      <c r="F45" s="74"/>
      <c r="G45" s="136">
        <f t="shared" si="1"/>
        <v>0</v>
      </c>
      <c r="H45" s="231"/>
      <c r="I45" s="101"/>
      <c r="J45" s="74"/>
    </row>
    <row r="46" spans="1:10" s="280" customFormat="1" ht="12.75">
      <c r="A46" s="116">
        <v>11</v>
      </c>
      <c r="B46" s="102">
        <v>11</v>
      </c>
      <c r="C46" s="123" t="s">
        <v>75</v>
      </c>
      <c r="D46" s="102"/>
      <c r="E46" s="104"/>
      <c r="F46" s="74"/>
      <c r="G46" s="136">
        <f t="shared" si="1"/>
        <v>0</v>
      </c>
      <c r="H46" s="231"/>
      <c r="I46" s="101"/>
      <c r="J46" s="126"/>
    </row>
    <row r="47" spans="1:10" ht="12.75">
      <c r="A47" s="133"/>
      <c r="B47" s="103" t="s">
        <v>24</v>
      </c>
      <c r="C47" s="76" t="s">
        <v>365</v>
      </c>
      <c r="D47" s="103" t="s">
        <v>14</v>
      </c>
      <c r="E47" s="504">
        <v>3</v>
      </c>
      <c r="F47" s="74"/>
      <c r="G47" s="136">
        <f t="shared" si="1"/>
        <v>0</v>
      </c>
      <c r="H47" s="464"/>
      <c r="I47" s="101"/>
      <c r="J47" s="76"/>
    </row>
    <row r="48" spans="1:10" ht="12.75">
      <c r="A48" s="133"/>
      <c r="B48" s="103"/>
      <c r="C48" s="120"/>
      <c r="D48" s="103"/>
      <c r="E48" s="177"/>
      <c r="F48" s="74"/>
      <c r="G48" s="136">
        <f t="shared" si="1"/>
        <v>0</v>
      </c>
      <c r="H48" s="238"/>
      <c r="I48" s="101"/>
      <c r="J48" s="104"/>
    </row>
    <row r="49" spans="1:10" s="280" customFormat="1" ht="12.75">
      <c r="A49" s="116">
        <v>12</v>
      </c>
      <c r="B49" s="102">
        <v>12</v>
      </c>
      <c r="C49" s="179" t="s">
        <v>76</v>
      </c>
      <c r="D49" s="102"/>
      <c r="E49" s="104"/>
      <c r="F49" s="74"/>
      <c r="G49" s="136">
        <f t="shared" si="1"/>
        <v>0</v>
      </c>
      <c r="H49" s="496"/>
      <c r="I49" s="101"/>
      <c r="J49" s="74"/>
    </row>
    <row r="50" spans="1:10" ht="25.5">
      <c r="A50" s="133"/>
      <c r="B50" s="103" t="s">
        <v>25</v>
      </c>
      <c r="C50" s="201" t="s">
        <v>366</v>
      </c>
      <c r="D50" s="103" t="s">
        <v>15</v>
      </c>
      <c r="E50" s="79">
        <v>20</v>
      </c>
      <c r="F50" s="74"/>
      <c r="G50" s="136">
        <f t="shared" si="1"/>
        <v>0</v>
      </c>
      <c r="H50" s="464"/>
      <c r="I50" s="101"/>
      <c r="J50" s="76"/>
    </row>
    <row r="51" spans="1:9" ht="12.75">
      <c r="A51" s="133"/>
      <c r="B51" s="103"/>
      <c r="C51" s="120"/>
      <c r="D51" s="103"/>
      <c r="E51" s="177"/>
      <c r="F51" s="74"/>
      <c r="G51" s="136">
        <f t="shared" si="1"/>
        <v>0</v>
      </c>
      <c r="H51" s="238"/>
      <c r="I51" s="101"/>
    </row>
    <row r="52" spans="1:10" ht="12.75">
      <c r="A52" s="116">
        <v>13</v>
      </c>
      <c r="B52" s="31"/>
      <c r="C52" s="123" t="s">
        <v>469</v>
      </c>
      <c r="D52" s="103"/>
      <c r="E52" s="177"/>
      <c r="F52" s="74"/>
      <c r="G52" s="136">
        <f t="shared" si="1"/>
        <v>0</v>
      </c>
      <c r="H52" s="238"/>
      <c r="I52" s="101"/>
      <c r="J52" s="76"/>
    </row>
    <row r="53" spans="1:10" ht="12.75">
      <c r="A53" s="133"/>
      <c r="B53" s="198" t="s">
        <v>470</v>
      </c>
      <c r="C53" s="201" t="s">
        <v>483</v>
      </c>
      <c r="D53" s="73" t="s">
        <v>39</v>
      </c>
      <c r="E53" s="79">
        <v>16</v>
      </c>
      <c r="F53" s="74"/>
      <c r="G53" s="136">
        <f t="shared" si="1"/>
        <v>0</v>
      </c>
      <c r="H53" s="231"/>
      <c r="I53" s="101"/>
      <c r="J53" s="76"/>
    </row>
    <row r="54" spans="1:10" ht="12.75">
      <c r="A54" s="133"/>
      <c r="B54" s="198" t="s">
        <v>471</v>
      </c>
      <c r="C54" s="201" t="s">
        <v>466</v>
      </c>
      <c r="D54" s="198" t="s">
        <v>15</v>
      </c>
      <c r="E54" s="79">
        <v>50</v>
      </c>
      <c r="F54" s="74"/>
      <c r="G54" s="136">
        <f t="shared" si="1"/>
        <v>0</v>
      </c>
      <c r="H54" s="231"/>
      <c r="I54" s="101"/>
      <c r="J54" s="76"/>
    </row>
    <row r="55" spans="1:10" ht="12.75">
      <c r="A55" s="133"/>
      <c r="B55" s="198" t="s">
        <v>472</v>
      </c>
      <c r="C55" s="201" t="s">
        <v>467</v>
      </c>
      <c r="D55" s="73" t="s">
        <v>39</v>
      </c>
      <c r="E55" s="79">
        <v>20</v>
      </c>
      <c r="F55" s="74"/>
      <c r="G55" s="136">
        <f t="shared" si="1"/>
        <v>0</v>
      </c>
      <c r="H55" s="231"/>
      <c r="I55" s="101"/>
      <c r="J55" s="76"/>
    </row>
    <row r="56" spans="1:10" ht="12.75">
      <c r="A56" s="133"/>
      <c r="B56" s="198" t="s">
        <v>473</v>
      </c>
      <c r="C56" s="201" t="s">
        <v>468</v>
      </c>
      <c r="D56" s="73" t="s">
        <v>39</v>
      </c>
      <c r="E56" s="79">
        <v>10</v>
      </c>
      <c r="F56" s="74"/>
      <c r="G56" s="136">
        <f t="shared" si="1"/>
        <v>0</v>
      </c>
      <c r="H56" s="231"/>
      <c r="I56" s="101"/>
      <c r="J56" s="76"/>
    </row>
    <row r="57" spans="1:10" ht="12.75">
      <c r="A57" s="133"/>
      <c r="B57" s="198" t="s">
        <v>474</v>
      </c>
      <c r="C57" s="201" t="s">
        <v>484</v>
      </c>
      <c r="D57" s="73" t="s">
        <v>39</v>
      </c>
      <c r="E57" s="79">
        <v>3</v>
      </c>
      <c r="F57" s="74"/>
      <c r="G57" s="136">
        <f t="shared" si="1"/>
        <v>0</v>
      </c>
      <c r="H57" s="231"/>
      <c r="I57" s="101"/>
      <c r="J57" s="76"/>
    </row>
    <row r="58" spans="1:10" ht="12.75">
      <c r="A58" s="133"/>
      <c r="B58" s="198" t="s">
        <v>475</v>
      </c>
      <c r="C58" s="201" t="s">
        <v>485</v>
      </c>
      <c r="D58" s="73" t="s">
        <v>39</v>
      </c>
      <c r="E58" s="79">
        <v>3</v>
      </c>
      <c r="F58" s="74"/>
      <c r="G58" s="136">
        <f t="shared" si="1"/>
        <v>0</v>
      </c>
      <c r="H58" s="231"/>
      <c r="I58" s="101"/>
      <c r="J58" s="76"/>
    </row>
    <row r="59" spans="1:9" ht="12.75">
      <c r="A59" s="133"/>
      <c r="B59" s="103"/>
      <c r="C59" s="120"/>
      <c r="D59" s="103"/>
      <c r="E59" s="177"/>
      <c r="F59" s="74"/>
      <c r="G59" s="136"/>
      <c r="H59" s="451"/>
      <c r="I59" s="101"/>
    </row>
    <row r="60" spans="1:9" ht="12.75">
      <c r="A60" s="547">
        <v>14</v>
      </c>
      <c r="B60" s="31"/>
      <c r="C60" s="123" t="s">
        <v>476</v>
      </c>
      <c r="D60" s="549" t="s">
        <v>478</v>
      </c>
      <c r="E60" s="551">
        <v>1</v>
      </c>
      <c r="F60" s="553"/>
      <c r="G60" s="545">
        <f>F60*E60</f>
        <v>0</v>
      </c>
      <c r="H60" s="451"/>
      <c r="I60" s="101"/>
    </row>
    <row r="61" spans="1:10" ht="12.75">
      <c r="A61" s="548"/>
      <c r="B61" s="31"/>
      <c r="C61" s="201" t="s">
        <v>479</v>
      </c>
      <c r="D61" s="550"/>
      <c r="E61" s="552"/>
      <c r="F61" s="554"/>
      <c r="G61" s="546">
        <f>F61*E61</f>
        <v>0</v>
      </c>
      <c r="H61" s="451"/>
      <c r="I61" s="101"/>
      <c r="J61" s="76"/>
    </row>
    <row r="62" spans="1:10" ht="12.75">
      <c r="A62" s="548"/>
      <c r="B62" s="31"/>
      <c r="C62" s="201" t="s">
        <v>480</v>
      </c>
      <c r="D62" s="550"/>
      <c r="E62" s="552"/>
      <c r="F62" s="554"/>
      <c r="G62" s="546"/>
      <c r="H62" s="231"/>
      <c r="I62" s="101"/>
      <c r="J62" s="76"/>
    </row>
    <row r="63" spans="1:10" ht="12.75">
      <c r="A63" s="548"/>
      <c r="B63" s="31"/>
      <c r="C63" s="201" t="s">
        <v>477</v>
      </c>
      <c r="D63" s="550"/>
      <c r="E63" s="552"/>
      <c r="F63" s="554"/>
      <c r="G63" s="546"/>
      <c r="H63" s="451"/>
      <c r="I63" s="101"/>
      <c r="J63" s="76"/>
    </row>
    <row r="64" spans="1:10" ht="12.75">
      <c r="A64" s="548"/>
      <c r="B64" s="31"/>
      <c r="C64" s="201" t="s">
        <v>481</v>
      </c>
      <c r="D64" s="550"/>
      <c r="E64" s="552"/>
      <c r="F64" s="554"/>
      <c r="G64" s="546"/>
      <c r="H64" s="451"/>
      <c r="I64" s="101"/>
      <c r="J64" s="76"/>
    </row>
    <row r="65" spans="1:9" ht="12.75">
      <c r="A65" s="133"/>
      <c r="B65" s="103"/>
      <c r="C65" s="120"/>
      <c r="D65" s="103"/>
      <c r="E65" s="292"/>
      <c r="F65" s="126"/>
      <c r="G65" s="136"/>
      <c r="I65" s="101"/>
    </row>
    <row r="66" spans="1:9" ht="15">
      <c r="A66" s="133"/>
      <c r="B66" s="103"/>
      <c r="C66" s="421" t="s">
        <v>45</v>
      </c>
      <c r="D66" s="422"/>
      <c r="E66" s="422"/>
      <c r="F66" s="422"/>
      <c r="G66" s="424">
        <f>SUM(G5:G64)</f>
        <v>0</v>
      </c>
      <c r="I66" s="101"/>
    </row>
    <row r="67" spans="1:9" ht="15">
      <c r="A67" s="133"/>
      <c r="B67" s="103"/>
      <c r="C67" s="423" t="s">
        <v>775</v>
      </c>
      <c r="D67" s="418"/>
      <c r="E67" s="418"/>
      <c r="F67" s="418"/>
      <c r="G67" s="420">
        <f>G66*0.4</f>
        <v>0</v>
      </c>
      <c r="I67" s="101"/>
    </row>
    <row r="68" spans="1:9" ht="34.5" customHeight="1" thickBot="1">
      <c r="A68" s="139"/>
      <c r="B68" s="140"/>
      <c r="C68" s="425" t="s">
        <v>776</v>
      </c>
      <c r="D68" s="426"/>
      <c r="E68" s="427"/>
      <c r="F68" s="428"/>
      <c r="G68" s="419">
        <f>G66+G67</f>
        <v>0</v>
      </c>
      <c r="I68" s="101"/>
    </row>
    <row r="69" spans="3:9" ht="12.75">
      <c r="C69" s="282"/>
      <c r="G69" s="284"/>
      <c r="I69" s="101"/>
    </row>
    <row r="70" spans="3:9" ht="12.75">
      <c r="C70" s="282"/>
      <c r="G70" s="284"/>
      <c r="I70" s="101"/>
    </row>
    <row r="71" spans="1:10" s="12" customFormat="1" ht="12.75">
      <c r="A71" s="80"/>
      <c r="B71" s="80"/>
      <c r="C71" s="309"/>
      <c r="D71" s="80"/>
      <c r="E71" s="310"/>
      <c r="F71" s="311"/>
      <c r="G71" s="311"/>
      <c r="H71" s="33"/>
      <c r="I71" s="101"/>
      <c r="J71" s="240"/>
    </row>
    <row r="72" ht="12.75">
      <c r="I72" s="101"/>
    </row>
    <row r="73" ht="12.75">
      <c r="I73" s="101"/>
    </row>
    <row r="74" ht="12.75">
      <c r="I74" s="101"/>
    </row>
    <row r="75" ht="12.75">
      <c r="I75" s="101"/>
    </row>
    <row r="76" ht="12.75">
      <c r="I76" s="101"/>
    </row>
    <row r="77" ht="12.75">
      <c r="I77" s="101"/>
    </row>
    <row r="78" ht="12.75">
      <c r="I78" s="101"/>
    </row>
    <row r="79" ht="12.75">
      <c r="I79" s="101"/>
    </row>
    <row r="80" ht="12.75">
      <c r="I80" s="101"/>
    </row>
    <row r="81" ht="12.75">
      <c r="I81" s="101"/>
    </row>
    <row r="82" ht="12.75">
      <c r="I82" s="101"/>
    </row>
    <row r="83" ht="12.75">
      <c r="I83" s="101"/>
    </row>
    <row r="84" ht="12.75">
      <c r="I84" s="101"/>
    </row>
    <row r="85" ht="12.75">
      <c r="I85" s="101"/>
    </row>
    <row r="86" ht="12.75">
      <c r="I86" s="101"/>
    </row>
    <row r="87" ht="12.75">
      <c r="I87" s="101"/>
    </row>
    <row r="88" ht="12.75">
      <c r="I88" s="101"/>
    </row>
    <row r="89" ht="12.75">
      <c r="I89" s="101"/>
    </row>
    <row r="90" ht="12.75">
      <c r="I90" s="101"/>
    </row>
    <row r="91" ht="12.75">
      <c r="I91" s="101"/>
    </row>
    <row r="92" ht="12.75">
      <c r="I92" s="101"/>
    </row>
    <row r="93" ht="12.75">
      <c r="I93" s="101"/>
    </row>
    <row r="94" ht="12.75">
      <c r="I94" s="101"/>
    </row>
    <row r="95" ht="12.75">
      <c r="I95" s="101"/>
    </row>
    <row r="96" ht="12.75">
      <c r="I96" s="101"/>
    </row>
    <row r="97" ht="12.75">
      <c r="I97" s="101"/>
    </row>
    <row r="98" ht="12.75">
      <c r="I98" s="101"/>
    </row>
    <row r="99" ht="12.75">
      <c r="I99" s="101"/>
    </row>
    <row r="100" ht="12.75">
      <c r="I100" s="101"/>
    </row>
    <row r="101" ht="12.75">
      <c r="I101" s="101"/>
    </row>
    <row r="102" ht="12.75">
      <c r="I102" s="101"/>
    </row>
    <row r="103" ht="12.75">
      <c r="I103" s="101"/>
    </row>
    <row r="104" ht="12.75">
      <c r="I104" s="101"/>
    </row>
  </sheetData>
  <sheetProtection/>
  <mergeCells count="5">
    <mergeCell ref="G60:G64"/>
    <mergeCell ref="A60:A64"/>
    <mergeCell ref="D60:D64"/>
    <mergeCell ref="E60:E64"/>
    <mergeCell ref="F60:F64"/>
  </mergeCells>
  <printOptions gridLines="1" horizontalCentered="1"/>
  <pageMargins left="0.5118110236220472" right="0.4330708661417323" top="1.4173228346456694" bottom="0.4330708661417323" header="0.7086614173228347" footer="0"/>
  <pageSetup horizontalDpi="300" verticalDpi="300" orientation="landscape" paperSize="9" r:id="rId1"/>
  <headerFooter alignWithMargins="0">
    <oddHeader>&amp;L&amp;11SECRETARIA DO MEIO AMBIENTE
FUNDAÇÃO FLORESTAL
&amp;C&amp;11ESTAÇÃO ECOLÓGICA DE JURÉIA-ITATINS
Núcleo Arpoador
Centro de Educação Ambiental&amp;R&amp;11Planilha Orçamentária
Elétrica
data base: Outubro/2012
</oddHeader>
    <oddFooter>&amp;Rpágina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Parque estadual serra do mar</dc:title>
  <dc:subject>CV - orçamento</dc:subject>
  <dc:creator>José Roberto</dc:creator>
  <cp:keywords/>
  <dc:description/>
  <cp:lastModifiedBy>Markus Vinicius Trevisan</cp:lastModifiedBy>
  <cp:lastPrinted>2013-03-27T20:06:27Z</cp:lastPrinted>
  <dcterms:created xsi:type="dcterms:W3CDTF">1998-09-28T13:48:05Z</dcterms:created>
  <dcterms:modified xsi:type="dcterms:W3CDTF">2013-04-25T16:15:33Z</dcterms:modified>
  <cp:category/>
  <cp:version/>
  <cp:contentType/>
  <cp:contentStatus/>
</cp:coreProperties>
</file>