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610" activeTab="3"/>
  </bookViews>
  <sheets>
    <sheet name="Cronograma" sheetId="3" r:id="rId1"/>
    <sheet name="Rio 01" sheetId="1" r:id="rId2"/>
    <sheet name="Rio 02" sheetId="4" r:id="rId3"/>
    <sheet name="Rio 03" sheetId="5" r:id="rId4"/>
  </sheets>
  <definedNames>
    <definedName name="_xlnm.Print_Area" localSheetId="0">Cronograma!$B$1:$Q$25</definedName>
    <definedName name="_xlnm.Print_Area" localSheetId="1">'Rio 01'!$B$1:$J$62</definedName>
    <definedName name="_xlnm.Print_Area" localSheetId="2">'Rio 02'!$A$1:$I$53</definedName>
    <definedName name="_xlnm.Print_Area" localSheetId="3">'Rio 03'!$A$1:$I$19</definedName>
    <definedName name="_xlnm.Print_Titles" localSheetId="0">Cronograma!$2:$2</definedName>
    <definedName name="_xlnm.Print_Titles" localSheetId="1">'Rio 01'!$1:$1</definedName>
    <definedName name="_xlnm.Print_Titles" localSheetId="2">'Rio 02'!$1:$1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4" l="1"/>
  <c r="H10" i="5"/>
  <c r="H11" i="5"/>
  <c r="H9" i="5"/>
  <c r="H4" i="5"/>
  <c r="H3" i="5"/>
  <c r="H44" i="4"/>
  <c r="H45" i="4"/>
  <c r="H46" i="4"/>
  <c r="H43" i="4"/>
  <c r="H33" i="4"/>
  <c r="H34" i="4"/>
  <c r="H35" i="4"/>
  <c r="H36" i="4"/>
  <c r="H37" i="4"/>
  <c r="H38" i="4"/>
  <c r="H32" i="4"/>
  <c r="H27" i="4"/>
  <c r="H26" i="4"/>
  <c r="H21" i="4"/>
  <c r="H20" i="4"/>
  <c r="H11" i="4"/>
  <c r="H12" i="4"/>
  <c r="H13" i="4"/>
  <c r="H14" i="4"/>
  <c r="H10" i="4"/>
  <c r="H3" i="4"/>
  <c r="H4" i="4"/>
  <c r="I4" i="4" s="1"/>
  <c r="H5" i="4"/>
  <c r="I5" i="4" s="1"/>
  <c r="I53" i="1"/>
  <c r="J53" i="1" s="1"/>
  <c r="I54" i="1"/>
  <c r="J54" i="1" s="1"/>
  <c r="I55" i="1"/>
  <c r="J55" i="1" s="1"/>
  <c r="I52" i="1"/>
  <c r="J52" i="1" s="1"/>
  <c r="J42" i="1"/>
  <c r="J43" i="1"/>
  <c r="J46" i="1"/>
  <c r="J47" i="1"/>
  <c r="I42" i="1"/>
  <c r="I43" i="1"/>
  <c r="I44" i="1"/>
  <c r="J44" i="1" s="1"/>
  <c r="I45" i="1"/>
  <c r="J45" i="1" s="1"/>
  <c r="I46" i="1"/>
  <c r="I47" i="1"/>
  <c r="I41" i="1"/>
  <c r="J41" i="1" s="1"/>
  <c r="J49" i="1" s="1"/>
  <c r="I36" i="1"/>
  <c r="J36" i="1" s="1"/>
  <c r="I35" i="1"/>
  <c r="J35" i="1" s="1"/>
  <c r="J29" i="1"/>
  <c r="I30" i="1"/>
  <c r="J30" i="1" s="1"/>
  <c r="J32" i="1" s="1"/>
  <c r="I29" i="1"/>
  <c r="J20" i="1"/>
  <c r="J23" i="1"/>
  <c r="J24" i="1"/>
  <c r="I20" i="1"/>
  <c r="I21" i="1"/>
  <c r="J21" i="1" s="1"/>
  <c r="I22" i="1"/>
  <c r="J22" i="1" s="1"/>
  <c r="I23" i="1"/>
  <c r="I19" i="1"/>
  <c r="J19" i="1" s="1"/>
  <c r="J13" i="1"/>
  <c r="I12" i="1"/>
  <c r="J12" i="1" s="1"/>
  <c r="I13" i="1"/>
  <c r="I14" i="1"/>
  <c r="J14" i="1" s="1"/>
  <c r="I11" i="1"/>
  <c r="J11" i="1" s="1"/>
  <c r="I4" i="1"/>
  <c r="J4" i="1" s="1"/>
  <c r="I5" i="1"/>
  <c r="J5" i="1" s="1"/>
  <c r="I6" i="1"/>
  <c r="J6" i="1" s="1"/>
  <c r="I3" i="1"/>
  <c r="J3" i="1" s="1"/>
  <c r="J8" i="1" s="1"/>
  <c r="J26" i="1" l="1"/>
  <c r="J38" i="1"/>
  <c r="J57" i="1"/>
  <c r="I44" i="4"/>
  <c r="I45" i="4"/>
  <c r="I46" i="4"/>
  <c r="I43" i="4"/>
  <c r="V24" i="1" l="1"/>
  <c r="T24" i="4"/>
  <c r="T24" i="5"/>
  <c r="I27" i="4" l="1"/>
  <c r="C6" i="3" l="1"/>
  <c r="I38" i="4"/>
  <c r="I11" i="5"/>
  <c r="I37" i="4"/>
  <c r="I36" i="4"/>
  <c r="I11" i="4"/>
  <c r="I12" i="4"/>
  <c r="I15" i="4"/>
  <c r="I10" i="4"/>
  <c r="I14" i="4"/>
  <c r="I13" i="4"/>
  <c r="I10" i="5"/>
  <c r="I9" i="5"/>
  <c r="I4" i="5"/>
  <c r="I3" i="5"/>
  <c r="I35" i="4"/>
  <c r="I34" i="4"/>
  <c r="I33" i="4"/>
  <c r="I32" i="4"/>
  <c r="I26" i="4"/>
  <c r="I21" i="4"/>
  <c r="I20" i="4"/>
  <c r="I17" i="4" l="1"/>
  <c r="J16" i="1"/>
  <c r="I60" i="1" s="1"/>
  <c r="I61" i="1" s="1"/>
  <c r="I62" i="1" s="1"/>
  <c r="I29" i="4"/>
  <c r="P16" i="3" s="1"/>
  <c r="M16" i="3" s="1"/>
  <c r="T16" i="3" s="1"/>
  <c r="I40" i="4"/>
  <c r="P15" i="3" s="1"/>
  <c r="L15" i="3" s="1"/>
  <c r="T15" i="3" s="1"/>
  <c r="P6" i="3"/>
  <c r="I13" i="5"/>
  <c r="I23" i="4"/>
  <c r="I48" i="4"/>
  <c r="P17" i="3" s="1"/>
  <c r="N17" i="3" s="1"/>
  <c r="T17" i="3" s="1"/>
  <c r="I6" i="5"/>
  <c r="P19" i="3" s="1"/>
  <c r="D19" i="3" s="1"/>
  <c r="T19" i="3" s="1"/>
  <c r="C10" i="3"/>
  <c r="C8" i="3"/>
  <c r="C9" i="3"/>
  <c r="C7" i="3"/>
  <c r="C5" i="3"/>
  <c r="C4" i="3"/>
  <c r="G6" i="3" l="1"/>
  <c r="H6" i="3"/>
  <c r="P14" i="3"/>
  <c r="K14" i="3" s="1"/>
  <c r="T14" i="3" s="1"/>
  <c r="P20" i="3"/>
  <c r="T6" i="3" l="1"/>
  <c r="P18" i="3"/>
  <c r="F20" i="3"/>
  <c r="H20" i="3"/>
  <c r="H16" i="5"/>
  <c r="H17" i="5" s="1"/>
  <c r="T20" i="3" l="1"/>
  <c r="T18" i="3" s="1"/>
  <c r="I17" i="5"/>
  <c r="I18" i="5" s="1"/>
  <c r="P10" i="3"/>
  <c r="L10" i="3" s="1"/>
  <c r="T10" i="3" s="1"/>
  <c r="H18" i="5"/>
  <c r="P9" i="3"/>
  <c r="P8" i="3"/>
  <c r="J8" i="3" s="1"/>
  <c r="T8" i="3" s="1"/>
  <c r="K9" i="3" l="1"/>
  <c r="L9" i="3"/>
  <c r="T9" i="3" l="1"/>
  <c r="P4" i="3"/>
  <c r="D4" i="3" s="1"/>
  <c r="P5" i="3"/>
  <c r="O4" i="3" l="1"/>
  <c r="D5" i="3"/>
  <c r="T5" i="3" s="1"/>
  <c r="P13" i="3"/>
  <c r="T4" i="3" l="1"/>
  <c r="I13" i="3"/>
  <c r="T13" i="3" s="1"/>
  <c r="P7" i="3" l="1"/>
  <c r="I7" i="3" s="1"/>
  <c r="T7" i="3" s="1"/>
  <c r="T3" i="3" s="1"/>
  <c r="H23" i="3" l="1"/>
  <c r="P3" i="3"/>
  <c r="J61" i="1"/>
  <c r="H24" i="3" l="1"/>
  <c r="H25" i="3" l="1"/>
  <c r="I7" i="4"/>
  <c r="H50" i="4" s="1"/>
  <c r="I51" i="4" l="1"/>
  <c r="I52" i="4" s="1"/>
  <c r="H51" i="4"/>
  <c r="H52" i="4" s="1"/>
  <c r="P12" i="3"/>
  <c r="O12" i="3" l="1"/>
  <c r="L23" i="3" s="1"/>
  <c r="P11" i="3"/>
  <c r="D12" i="3"/>
  <c r="T12" i="3" l="1"/>
  <c r="T11" i="3" s="1"/>
  <c r="D23" i="3"/>
  <c r="P23" i="3"/>
  <c r="L24" i="3"/>
  <c r="L25" i="3" s="1"/>
  <c r="Q3" i="3" l="1"/>
  <c r="P24" i="3"/>
  <c r="P25" i="3" s="1"/>
  <c r="Q18" i="3"/>
  <c r="T23" i="3"/>
  <c r="D24" i="3"/>
  <c r="T24" i="3" s="1"/>
  <c r="Q11" i="3"/>
  <c r="Q23" i="3" l="1"/>
  <c r="D25" i="3"/>
  <c r="T25" i="3" s="1"/>
</calcChain>
</file>

<file path=xl/sharedStrings.xml><?xml version="1.0" encoding="utf-8"?>
<sst xmlns="http://schemas.openxmlformats.org/spreadsheetml/2006/main" count="338" uniqueCount="142">
  <si>
    <t>Item</t>
  </si>
  <si>
    <t>Código CPOS</t>
  </si>
  <si>
    <t>Descrição</t>
  </si>
  <si>
    <t>Un</t>
  </si>
  <si>
    <t>Quant</t>
  </si>
  <si>
    <t>PUMat</t>
  </si>
  <si>
    <t>PUMO</t>
  </si>
  <si>
    <t>Total</t>
  </si>
  <si>
    <t>Mobilização</t>
  </si>
  <si>
    <t>1.1</t>
  </si>
  <si>
    <t>Placa de identificação para obra</t>
  </si>
  <si>
    <t>m²</t>
  </si>
  <si>
    <t>1.2</t>
  </si>
  <si>
    <t>Limpeza manual do terreno, inclusive troncos até 5 cm de diâmetro, com caminhão à disposição, dentro da obra, até o raio de 1,0 km</t>
  </si>
  <si>
    <t>1.3</t>
  </si>
  <si>
    <t>S/ Cód.</t>
  </si>
  <si>
    <t>vb</t>
  </si>
  <si>
    <t>1.4</t>
  </si>
  <si>
    <t>Desmobilização</t>
  </si>
  <si>
    <t>Sub-Total</t>
  </si>
  <si>
    <t>2.1</t>
  </si>
  <si>
    <t>2.2</t>
  </si>
  <si>
    <t>Total + BDI</t>
  </si>
  <si>
    <t>PServ</t>
  </si>
  <si>
    <t>m</t>
  </si>
  <si>
    <t>Lastro e Base</t>
  </si>
  <si>
    <t>Reaterro e drenagem</t>
  </si>
  <si>
    <t>Escavação mecanizada de valas ou cavas com altura até 2,00 m</t>
  </si>
  <si>
    <t>m³</t>
  </si>
  <si>
    <t>Transporte de solo de 1ª e 2ª categoria por caminhão até o 2° km</t>
  </si>
  <si>
    <t>3.1</t>
  </si>
  <si>
    <t>Lastro e/ou fundação em rachão mecanizado</t>
  </si>
  <si>
    <t>Armadura em tela soldada de aço</t>
  </si>
  <si>
    <t>kg</t>
  </si>
  <si>
    <t>Lastro de pedra britada</t>
  </si>
  <si>
    <t>5.1</t>
  </si>
  <si>
    <t>5.2</t>
  </si>
  <si>
    <t>5.3</t>
  </si>
  <si>
    <t>5.4</t>
  </si>
  <si>
    <t>4.1</t>
  </si>
  <si>
    <t>6.1</t>
  </si>
  <si>
    <t>6.2</t>
  </si>
  <si>
    <t>Reaterro compactado mecanizado de vala ou cava com compactador</t>
  </si>
  <si>
    <t>Cabeceira</t>
  </si>
  <si>
    <t>Bueiro Celular - Aduela</t>
  </si>
  <si>
    <t>Plantio de grama pelo processo hidrossemeadura</t>
  </si>
  <si>
    <t>3.2</t>
  </si>
  <si>
    <t>Concreto usinado, fck = 20,0 MPa</t>
  </si>
  <si>
    <t>Gabião em tela aço inox com malha de 8/10 cm, fio diâmetro 2,4 mm, independente do formato ou utilização</t>
  </si>
  <si>
    <t>01</t>
  </si>
  <si>
    <t>02</t>
  </si>
  <si>
    <t>03</t>
  </si>
  <si>
    <t>%</t>
  </si>
  <si>
    <t>R$</t>
  </si>
  <si>
    <t>1.5</t>
  </si>
  <si>
    <t>1.6</t>
  </si>
  <si>
    <t>2</t>
  </si>
  <si>
    <t>3</t>
  </si>
  <si>
    <t>Meio tubo de concreto, DN= 300mm</t>
  </si>
  <si>
    <t>6.3</t>
  </si>
  <si>
    <t>Escavação manual em solo de 1ª e 2ª categoria em vala ou cava até 1,50 m</t>
  </si>
  <si>
    <t>2.3</t>
  </si>
  <si>
    <t>Concreto usinado, fck = 30,0 MPa</t>
  </si>
  <si>
    <t>6.4</t>
  </si>
  <si>
    <t>2.4</t>
  </si>
  <si>
    <t>un</t>
  </si>
  <si>
    <t>2.5</t>
  </si>
  <si>
    <t>2.6</t>
  </si>
  <si>
    <t>Confecção de desvio de rio</t>
  </si>
  <si>
    <t>Tubo em polietileno de alta densidade (PEAD), corrugado, para drenagem, DN = 1000</t>
  </si>
  <si>
    <t>Saco de areia para contenção, 1,00 x 1,00 x 0,15</t>
  </si>
  <si>
    <t>Guarda corpo</t>
  </si>
  <si>
    <t>Retirada de guarda-corpo ou gradil em geral</t>
  </si>
  <si>
    <t>Transporte de entulho, para distâncias superiores ao 3° km até o 5° km</t>
  </si>
  <si>
    <t>Guarda-corpo tubular com tela em aço galvanizado, diâmetro de 1 1/2´</t>
  </si>
  <si>
    <t>Sinalização vertical em placa de aço galvanizada com pintura em esmalte sintético</t>
  </si>
  <si>
    <t>5.5</t>
  </si>
  <si>
    <t>5.6</t>
  </si>
  <si>
    <t>5.7</t>
  </si>
  <si>
    <t>Instalação e transporte de equipamento topográfico</t>
  </si>
  <si>
    <t>tx</t>
  </si>
  <si>
    <t>Levantamento planialtimétrico cadastral em área rural até 2 alqueires</t>
  </si>
  <si>
    <t>Instalação e transporte de equipamento de sondagem</t>
  </si>
  <si>
    <t>Sondagem do terreno a trado</t>
  </si>
  <si>
    <t>3.3</t>
  </si>
  <si>
    <t>3.4</t>
  </si>
  <si>
    <t>3.5</t>
  </si>
  <si>
    <t>3.6</t>
  </si>
  <si>
    <t>4.2</t>
  </si>
  <si>
    <t>6.5</t>
  </si>
  <si>
    <t>6.6</t>
  </si>
  <si>
    <t>6.7</t>
  </si>
  <si>
    <t>7.1</t>
  </si>
  <si>
    <t>7.2</t>
  </si>
  <si>
    <t>7.3</t>
  </si>
  <si>
    <t>7.4</t>
  </si>
  <si>
    <t>Rio 01</t>
  </si>
  <si>
    <t>Rio 02</t>
  </si>
  <si>
    <t>Retirada de Material Metálico</t>
  </si>
  <si>
    <t>Transporte de solo de 1ª e 2ª categoria por caminhão até o 2° km, despejo em aterro apropriado</t>
  </si>
  <si>
    <t>Transporte de solo de 1ª e 2ª categoria por caminhão até o 2° km e despejo em aterro apropriado</t>
  </si>
  <si>
    <t>Escavação e Desvio</t>
  </si>
  <si>
    <t>Manta geotêxtil com resistência à tração longitudinal de 31kN/m e transversal de 27kN/m</t>
  </si>
  <si>
    <t>Mobilização e Desmobilização</t>
  </si>
  <si>
    <t>1.7</t>
  </si>
  <si>
    <t>Levantamento, Sondagem</t>
  </si>
  <si>
    <t>BDI (30%)</t>
  </si>
  <si>
    <t>Meses</t>
  </si>
  <si>
    <t>02.08.020</t>
  </si>
  <si>
    <t>02.09.030</t>
  </si>
  <si>
    <t>02.02.150</t>
  </si>
  <si>
    <t>Locação de container tipo deposito - área mínima de 13,80 m²</t>
  </si>
  <si>
    <t>unxmês</t>
  </si>
  <si>
    <t>02.01.200</t>
  </si>
  <si>
    <t>01.20.010</t>
  </si>
  <si>
    <t>01.20.870</t>
  </si>
  <si>
    <t>01.21.010</t>
  </si>
  <si>
    <t>01.21.100</t>
  </si>
  <si>
    <t>07.02.020</t>
  </si>
  <si>
    <t>05.10.020</t>
  </si>
  <si>
    <t>06.01.020</t>
  </si>
  <si>
    <t>11.18.140</t>
  </si>
  <si>
    <t>11.01.100</t>
  </si>
  <si>
    <t>08.10.110</t>
  </si>
  <si>
    <t>08.05.220</t>
  </si>
  <si>
    <t>11.01.160</t>
  </si>
  <si>
    <t>11.18.040</t>
  </si>
  <si>
    <t>24.03.040</t>
  </si>
  <si>
    <t>97.05.100</t>
  </si>
  <si>
    <t>07.11.020</t>
  </si>
  <si>
    <t>34.02.400</t>
  </si>
  <si>
    <t>46.12.210</t>
  </si>
  <si>
    <t>49.15.060</t>
  </si>
  <si>
    <t>10.02.020</t>
  </si>
  <si>
    <t>04.09.100</t>
  </si>
  <si>
    <t>05.08.060</t>
  </si>
  <si>
    <t>Anel pré-moldado de concreto com diâmetro interno de 2,00m e profundidade de 1,00m, para carga de até 25T</t>
  </si>
  <si>
    <t>Anel pré-moldado de concreto quadrado aduela com diâmetro interno de 2,00 m, profundidade de 1,00m e capacidade de carga de 25t</t>
  </si>
  <si>
    <t>33.07.130</t>
  </si>
  <si>
    <t>Pintura epóxi bicomponente em estruturas metálicas</t>
  </si>
  <si>
    <t>Retirada de Material</t>
  </si>
  <si>
    <t>Rio 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</si>
</sst>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 * #,##0.00_)\ _R_$_ ;_ * \(#,##0.00\)\ _R_$_ ;_ * &quot;-&quot;??_)\ _R_$_ ;_ @_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Ecofont Vera Sans"/>
      <family val="2"/>
    </font>
    <font>
      <sz val="11"/>
      <color theme="1"/>
      <name val="Ecofont Vera Sans"/>
      <family val="2"/>
    </font>
    <font>
      <sz val="11"/>
      <color theme="1"/>
      <name val="Ecofont Vera Sans"/>
      <family val="2"/>
    </font>
    <font>
      <sz val="11"/>
      <color theme="1"/>
      <name val="Ecofont Vera Sans"/>
      <family val="2"/>
    </font>
    <font>
      <sz val="11"/>
      <color theme="1"/>
      <name val="Calibri"/>
      <family val="2"/>
      <scheme val="minor"/>
    </font>
    <font>
      <sz val="11"/>
      <color theme="1"/>
      <name val="Ecofont Vera Sans"/>
      <family val="2"/>
    </font>
    <font>
      <sz val="10"/>
      <name val="Arial"/>
      <family val="2"/>
    </font>
    <font>
      <b/>
      <sz val="11"/>
      <name val="Ecofont Vera Sans"/>
      <family val="2"/>
    </font>
    <font>
      <sz val="11"/>
      <name val="Ecofont Vera Sans"/>
      <family val="2"/>
    </font>
    <font>
      <sz val="11"/>
      <color rgb="FF000000"/>
      <name val="Ecofont Vera Sans"/>
      <family val="2"/>
    </font>
    <font>
      <b/>
      <sz val="11"/>
      <color theme="1"/>
      <name val="Ecofont Vera Sans"/>
      <family val="2"/>
    </font>
    <font>
      <sz val="11"/>
      <color indexed="8"/>
      <name val="Ecofont Vera Sans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F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rgb="FF000000"/>
      </top>
      <bottom style="hair">
        <color rgb="FF000000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</cellStyleXfs>
  <cellXfs count="187">
    <xf numFmtId="0" fontId="0" fillId="0" borderId="0" xfId="0"/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 horizontal="right" vertical="center"/>
    </xf>
    <xf numFmtId="0" fontId="8" fillId="2" borderId="1" xfId="3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horizontal="center" vertical="center" wrapText="1"/>
    </xf>
    <xf numFmtId="4" fontId="8" fillId="2" borderId="2" xfId="3" applyNumberFormat="1" applyFont="1" applyFill="1" applyBorder="1" applyAlignment="1">
      <alignment horizontal="center" vertical="center" wrapText="1"/>
    </xf>
    <xf numFmtId="4" fontId="8" fillId="2" borderId="2" xfId="4" applyNumberFormat="1" applyFont="1" applyFill="1" applyBorder="1" applyAlignment="1">
      <alignment horizontal="center" vertical="center" wrapText="1"/>
    </xf>
    <xf numFmtId="4" fontId="8" fillId="2" borderId="3" xfId="4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9" fillId="0" borderId="8" xfId="0" applyFont="1" applyFill="1" applyBorder="1" applyAlignment="1">
      <alignment horizontal="center" vertical="center" wrapText="1"/>
    </xf>
    <xf numFmtId="4" fontId="9" fillId="0" borderId="9" xfId="0" applyNumberFormat="1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4" fontId="9" fillId="0" borderId="9" xfId="1" applyNumberFormat="1" applyFont="1" applyFill="1" applyBorder="1" applyAlignment="1">
      <alignment horizontal="right" vertical="center" wrapText="1"/>
    </xf>
    <xf numFmtId="4" fontId="9" fillId="0" borderId="9" xfId="1" applyNumberFormat="1" applyFont="1" applyBorder="1" applyAlignment="1">
      <alignment horizontal="right" vertical="center" wrapText="1"/>
    </xf>
    <xf numFmtId="4" fontId="9" fillId="0" borderId="10" xfId="1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4" fontId="9" fillId="0" borderId="11" xfId="1" applyNumberFormat="1" applyFont="1" applyFill="1" applyBorder="1" applyAlignment="1">
      <alignment horizontal="right" vertical="center" wrapText="1"/>
    </xf>
    <xf numFmtId="4" fontId="9" fillId="0" borderId="0" xfId="1" applyNumberFormat="1" applyFont="1" applyFill="1" applyAlignment="1">
      <alignment horizontal="right" vertical="center" wrapText="1"/>
    </xf>
    <xf numFmtId="9" fontId="9" fillId="0" borderId="0" xfId="2" applyFont="1" applyFill="1" applyAlignment="1">
      <alignment horizontal="center" vertical="center" wrapText="1"/>
    </xf>
    <xf numFmtId="164" fontId="9" fillId="0" borderId="0" xfId="1" applyNumberFormat="1" applyFont="1" applyFill="1" applyAlignment="1">
      <alignment vertical="center" wrapText="1"/>
    </xf>
    <xf numFmtId="164" fontId="9" fillId="0" borderId="0" xfId="1" applyNumberFormat="1" applyFont="1" applyFill="1" applyBorder="1" applyAlignment="1">
      <alignment vertical="center" wrapText="1"/>
    </xf>
    <xf numFmtId="4" fontId="9" fillId="0" borderId="12" xfId="1" applyNumberFormat="1" applyFont="1" applyFill="1" applyBorder="1" applyAlignment="1">
      <alignment horizontal="right" vertical="center" wrapText="1"/>
    </xf>
    <xf numFmtId="4" fontId="9" fillId="0" borderId="13" xfId="1" applyNumberFormat="1" applyFont="1" applyFill="1" applyBorder="1" applyAlignment="1">
      <alignment horizontal="right" vertical="center" wrapText="1"/>
    </xf>
    <xf numFmtId="0" fontId="9" fillId="0" borderId="14" xfId="3" applyFont="1" applyFill="1" applyBorder="1" applyAlignment="1">
      <alignment horizontal="center" vertical="center" wrapText="1"/>
    </xf>
    <xf numFmtId="0" fontId="9" fillId="0" borderId="0" xfId="5" applyFont="1" applyFill="1" applyBorder="1" applyAlignment="1">
      <alignment horizontal="center" vertical="center" wrapText="1"/>
    </xf>
    <xf numFmtId="0" fontId="9" fillId="0" borderId="0" xfId="5" applyFont="1" applyFill="1" applyBorder="1" applyAlignment="1">
      <alignment vertical="center" wrapText="1"/>
    </xf>
    <xf numFmtId="4" fontId="9" fillId="0" borderId="0" xfId="1" applyNumberFormat="1" applyFont="1" applyFill="1" applyBorder="1" applyAlignment="1">
      <alignment horizontal="right" vertical="center" wrapText="1"/>
    </xf>
    <xf numFmtId="4" fontId="10" fillId="0" borderId="0" xfId="1" applyNumberFormat="1" applyFont="1" applyBorder="1" applyAlignment="1">
      <alignment horizontal="right" vertical="center" wrapText="1"/>
    </xf>
    <xf numFmtId="4" fontId="9" fillId="0" borderId="15" xfId="1" applyNumberFormat="1" applyFont="1" applyFill="1" applyBorder="1" applyAlignment="1">
      <alignment horizontal="right" vertical="center" wrapText="1"/>
    </xf>
    <xf numFmtId="0" fontId="9" fillId="0" borderId="16" xfId="3" applyFont="1" applyFill="1" applyBorder="1" applyAlignment="1">
      <alignment horizontal="center" vertical="center" wrapText="1"/>
    </xf>
    <xf numFmtId="0" fontId="9" fillId="0" borderId="17" xfId="5" applyFont="1" applyFill="1" applyBorder="1" applyAlignment="1">
      <alignment horizontal="center" vertical="center" wrapText="1"/>
    </xf>
    <xf numFmtId="0" fontId="9" fillId="0" borderId="19" xfId="3" applyFont="1" applyFill="1" applyBorder="1" applyAlignment="1">
      <alignment horizontal="center" vertical="center" wrapText="1"/>
    </xf>
    <xf numFmtId="0" fontId="9" fillId="0" borderId="8" xfId="3" applyFont="1" applyFill="1" applyBorder="1" applyAlignment="1">
      <alignment horizontal="center" vertical="center" wrapText="1"/>
    </xf>
    <xf numFmtId="0" fontId="9" fillId="0" borderId="9" xfId="5" applyFont="1" applyFill="1" applyBorder="1" applyAlignment="1">
      <alignment horizontal="center" vertical="center" wrapText="1"/>
    </xf>
    <xf numFmtId="0" fontId="9" fillId="0" borderId="20" xfId="3" applyFont="1" applyFill="1" applyBorder="1" applyAlignment="1">
      <alignment horizontal="center" vertical="center" wrapText="1"/>
    </xf>
    <xf numFmtId="0" fontId="9" fillId="0" borderId="21" xfId="5" applyFont="1" applyFill="1" applyBorder="1" applyAlignment="1">
      <alignment horizontal="center" vertical="center" wrapText="1"/>
    </xf>
    <xf numFmtId="0" fontId="9" fillId="0" borderId="21" xfId="5" applyFont="1" applyFill="1" applyBorder="1" applyAlignment="1">
      <alignment vertical="center" wrapText="1"/>
    </xf>
    <xf numFmtId="4" fontId="9" fillId="0" borderId="21" xfId="1" applyNumberFormat="1" applyFont="1" applyFill="1" applyBorder="1" applyAlignment="1">
      <alignment horizontal="right" vertical="center" wrapText="1"/>
    </xf>
    <xf numFmtId="4" fontId="10" fillId="0" borderId="21" xfId="1" applyNumberFormat="1" applyFont="1" applyBorder="1" applyAlignment="1">
      <alignment horizontal="right" vertical="center" wrapText="1"/>
    </xf>
    <xf numFmtId="4" fontId="9" fillId="0" borderId="22" xfId="1" applyNumberFormat="1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center" vertical="center" wrapText="1"/>
    </xf>
    <xf numFmtId="4" fontId="8" fillId="3" borderId="13" xfId="1" applyNumberFormat="1" applyFont="1" applyFill="1" applyBorder="1" applyAlignment="1">
      <alignment horizontal="right" vertical="center" wrapText="1"/>
    </xf>
    <xf numFmtId="0" fontId="8" fillId="4" borderId="4" xfId="3" applyFont="1" applyFill="1" applyBorder="1" applyAlignment="1">
      <alignment horizontal="center" vertical="center" wrapText="1"/>
    </xf>
    <xf numFmtId="0" fontId="9" fillId="4" borderId="6" xfId="3" applyFont="1" applyFill="1" applyBorder="1" applyAlignment="1">
      <alignment horizontal="center" vertical="center" wrapText="1"/>
    </xf>
    <xf numFmtId="4" fontId="9" fillId="4" borderId="6" xfId="1" applyNumberFormat="1" applyFont="1" applyFill="1" applyBorder="1" applyAlignment="1">
      <alignment horizontal="right" vertical="center" wrapText="1"/>
    </xf>
    <xf numFmtId="4" fontId="9" fillId="4" borderId="7" xfId="1" applyNumberFormat="1" applyFont="1" applyFill="1" applyBorder="1" applyAlignment="1">
      <alignment horizontal="right" vertical="center" wrapText="1"/>
    </xf>
    <xf numFmtId="0" fontId="8" fillId="4" borderId="16" xfId="3" applyFont="1" applyFill="1" applyBorder="1" applyAlignment="1">
      <alignment horizontal="center" vertical="center" wrapText="1"/>
    </xf>
    <xf numFmtId="0" fontId="9" fillId="4" borderId="18" xfId="3" applyFont="1" applyFill="1" applyBorder="1" applyAlignment="1">
      <alignment horizontal="center" vertical="center" wrapText="1"/>
    </xf>
    <xf numFmtId="4" fontId="9" fillId="4" borderId="18" xfId="1" applyNumberFormat="1" applyFont="1" applyFill="1" applyBorder="1" applyAlignment="1">
      <alignment horizontal="right" vertical="center" wrapText="1"/>
    </xf>
    <xf numFmtId="4" fontId="9" fillId="4" borderId="11" xfId="1" applyNumberFormat="1" applyFont="1" applyFill="1" applyBorder="1" applyAlignment="1">
      <alignment horizontal="right" vertical="center" wrapText="1"/>
    </xf>
    <xf numFmtId="0" fontId="4" fillId="0" borderId="29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3" fillId="0" borderId="29" xfId="0" applyFont="1" applyBorder="1" applyAlignment="1">
      <alignment horizontal="center" vertical="center" wrapText="1"/>
    </xf>
    <xf numFmtId="4" fontId="3" fillId="0" borderId="29" xfId="0" applyNumberFormat="1" applyFont="1" applyBorder="1" applyAlignment="1">
      <alignment vertical="center" wrapText="1"/>
    </xf>
    <xf numFmtId="4" fontId="9" fillId="0" borderId="9" xfId="0" applyNumberFormat="1" applyFont="1" applyFill="1" applyBorder="1" applyAlignment="1">
      <alignment horizontal="center" vertical="center" wrapText="1"/>
    </xf>
    <xf numFmtId="4" fontId="9" fillId="0" borderId="0" xfId="5" applyNumberFormat="1" applyFont="1" applyFill="1" applyBorder="1" applyAlignment="1">
      <alignment horizontal="center" vertical="center" wrapText="1"/>
    </xf>
    <xf numFmtId="4" fontId="9" fillId="0" borderId="21" xfId="5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vertical="center"/>
    </xf>
    <xf numFmtId="49" fontId="9" fillId="0" borderId="0" xfId="0" applyNumberFormat="1" applyFont="1" applyFill="1" applyAlignment="1">
      <alignment vertical="center" wrapText="1"/>
    </xf>
    <xf numFmtId="49" fontId="9" fillId="0" borderId="0" xfId="0" applyNumberFormat="1" applyFont="1" applyFill="1" applyBorder="1" applyAlignment="1">
      <alignment vertical="center" wrapText="1"/>
    </xf>
    <xf numFmtId="0" fontId="9" fillId="4" borderId="5" xfId="3" applyFont="1" applyFill="1" applyBorder="1" applyAlignment="1">
      <alignment horizontal="center" vertical="center" wrapText="1"/>
    </xf>
    <xf numFmtId="4" fontId="9" fillId="4" borderId="5" xfId="1" applyNumberFormat="1" applyFont="1" applyFill="1" applyBorder="1" applyAlignment="1">
      <alignment horizontal="right" vertical="center" wrapText="1"/>
    </xf>
    <xf numFmtId="0" fontId="8" fillId="4" borderId="30" xfId="3" applyNumberFormat="1" applyFont="1" applyFill="1" applyBorder="1" applyAlignment="1">
      <alignment horizontal="center" vertical="center" wrapText="1"/>
    </xf>
    <xf numFmtId="0" fontId="8" fillId="4" borderId="5" xfId="3" applyNumberFormat="1" applyFont="1" applyFill="1" applyBorder="1" applyAlignment="1">
      <alignment horizontal="left" vertical="center" wrapText="1"/>
    </xf>
    <xf numFmtId="0" fontId="9" fillId="0" borderId="8" xfId="0" applyNumberFormat="1" applyFont="1" applyFill="1" applyBorder="1" applyAlignment="1">
      <alignment horizontal="center" vertical="center" wrapText="1"/>
    </xf>
    <xf numFmtId="0" fontId="8" fillId="4" borderId="16" xfId="3" applyNumberFormat="1" applyFont="1" applyFill="1" applyBorder="1" applyAlignment="1">
      <alignment horizontal="center" vertical="center" wrapText="1"/>
    </xf>
    <xf numFmtId="0" fontId="8" fillId="4" borderId="18" xfId="3" applyNumberFormat="1" applyFont="1" applyFill="1" applyBorder="1" applyAlignment="1">
      <alignment horizontal="left" vertical="center" wrapText="1"/>
    </xf>
    <xf numFmtId="0" fontId="9" fillId="0" borderId="20" xfId="3" applyNumberFormat="1" applyFont="1" applyFill="1" applyBorder="1" applyAlignment="1">
      <alignment horizontal="center" vertical="center" wrapText="1"/>
    </xf>
    <xf numFmtId="0" fontId="9" fillId="0" borderId="21" xfId="5" applyNumberFormat="1" applyFont="1" applyFill="1" applyBorder="1" applyAlignment="1">
      <alignment vertical="center" wrapText="1"/>
    </xf>
    <xf numFmtId="0" fontId="9" fillId="0" borderId="0" xfId="3" applyNumberFormat="1" applyFont="1" applyFill="1" applyBorder="1" applyAlignment="1">
      <alignment horizontal="center" vertical="center" wrapText="1"/>
    </xf>
    <xf numFmtId="0" fontId="9" fillId="0" borderId="0" xfId="5" applyNumberFormat="1" applyFont="1" applyFill="1" applyBorder="1" applyAlignment="1">
      <alignment vertical="center" wrapText="1"/>
    </xf>
    <xf numFmtId="0" fontId="6" fillId="0" borderId="0" xfId="0" applyNumberFormat="1" applyFont="1" applyAlignment="1">
      <alignment vertical="center"/>
    </xf>
    <xf numFmtId="4" fontId="8" fillId="2" borderId="28" xfId="4" applyNumberFormat="1" applyFont="1" applyFill="1" applyBorder="1" applyAlignment="1">
      <alignment horizontal="center" vertical="center" wrapText="1"/>
    </xf>
    <xf numFmtId="4" fontId="9" fillId="0" borderId="12" xfId="1" applyNumberFormat="1" applyFont="1" applyBorder="1" applyAlignment="1">
      <alignment horizontal="right" vertical="center" wrapText="1"/>
    </xf>
    <xf numFmtId="4" fontId="9" fillId="5" borderId="9" xfId="1" applyNumberFormat="1" applyFont="1" applyFill="1" applyBorder="1" applyAlignment="1">
      <alignment horizontal="right" vertical="center" wrapText="1"/>
    </xf>
    <xf numFmtId="4" fontId="8" fillId="4" borderId="24" xfId="1" applyNumberFormat="1" applyFont="1" applyFill="1" applyBorder="1" applyAlignment="1">
      <alignment horizontal="right" vertical="center" wrapText="1"/>
    </xf>
    <xf numFmtId="4" fontId="8" fillId="4" borderId="9" xfId="1" applyNumberFormat="1" applyFont="1" applyFill="1" applyBorder="1" applyAlignment="1">
      <alignment horizontal="right" vertical="center" wrapText="1"/>
    </xf>
    <xf numFmtId="4" fontId="6" fillId="0" borderId="0" xfId="0" applyNumberFormat="1" applyFont="1" applyAlignment="1">
      <alignment vertical="center"/>
    </xf>
    <xf numFmtId="4" fontId="9" fillId="0" borderId="0" xfId="0" applyNumberFormat="1" applyFont="1" applyFill="1" applyAlignment="1">
      <alignment vertical="center" wrapText="1"/>
    </xf>
    <xf numFmtId="10" fontId="9" fillId="4" borderId="25" xfId="2" applyNumberFormat="1" applyFont="1" applyFill="1" applyBorder="1" applyAlignment="1">
      <alignment horizontal="right" vertical="center" wrapText="1"/>
    </xf>
    <xf numFmtId="10" fontId="9" fillId="0" borderId="13" xfId="2" applyNumberFormat="1" applyFont="1" applyBorder="1" applyAlignment="1">
      <alignment horizontal="right" vertical="center" wrapText="1"/>
    </xf>
    <xf numFmtId="10" fontId="9" fillId="0" borderId="13" xfId="2" applyNumberFormat="1" applyFont="1" applyFill="1" applyBorder="1" applyAlignment="1">
      <alignment horizontal="right" vertical="center" wrapText="1"/>
    </xf>
    <xf numFmtId="10" fontId="9" fillId="4" borderId="13" xfId="2" applyNumberFormat="1" applyFont="1" applyFill="1" applyBorder="1" applyAlignment="1">
      <alignment horizontal="right" vertical="center" wrapText="1"/>
    </xf>
    <xf numFmtId="10" fontId="9" fillId="0" borderId="22" xfId="2" applyNumberFormat="1" applyFont="1" applyFill="1" applyBorder="1" applyAlignment="1">
      <alignment horizontal="right" vertical="center" wrapText="1"/>
    </xf>
    <xf numFmtId="43" fontId="6" fillId="0" borderId="0" xfId="1" applyFont="1" applyAlignment="1">
      <alignment vertical="center"/>
    </xf>
    <xf numFmtId="43" fontId="6" fillId="0" borderId="0" xfId="0" applyNumberFormat="1" applyFont="1" applyAlignment="1">
      <alignment vertical="center"/>
    </xf>
    <xf numFmtId="0" fontId="9" fillId="0" borderId="9" xfId="0" applyFont="1" applyFill="1" applyBorder="1" applyAlignment="1">
      <alignment vertical="center" wrapText="1"/>
    </xf>
    <xf numFmtId="4" fontId="9" fillId="0" borderId="17" xfId="1" applyNumberFormat="1" applyFont="1" applyFill="1" applyBorder="1" applyAlignment="1">
      <alignment horizontal="center" vertical="center" wrapText="1"/>
    </xf>
    <xf numFmtId="0" fontId="2" fillId="0" borderId="29" xfId="0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4" fontId="9" fillId="5" borderId="17" xfId="0" applyNumberFormat="1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4" fontId="9" fillId="5" borderId="13" xfId="0" applyNumberFormat="1" applyFont="1" applyFill="1" applyBorder="1" applyAlignment="1">
      <alignment vertical="center" wrapText="1"/>
    </xf>
    <xf numFmtId="49" fontId="8" fillId="2" borderId="32" xfId="4" applyNumberFormat="1" applyFont="1" applyFill="1" applyBorder="1" applyAlignment="1">
      <alignment horizontal="center" vertical="center" wrapText="1"/>
    </xf>
    <xf numFmtId="4" fontId="9" fillId="5" borderId="17" xfId="1" applyNumberFormat="1" applyFont="1" applyFill="1" applyBorder="1" applyAlignment="1">
      <alignment vertical="center" wrapText="1"/>
    </xf>
    <xf numFmtId="4" fontId="9" fillId="0" borderId="18" xfId="1" applyNumberFormat="1" applyFont="1" applyBorder="1" applyAlignment="1">
      <alignment horizontal="right" vertical="center" wrapText="1"/>
    </xf>
    <xf numFmtId="4" fontId="9" fillId="0" borderId="18" xfId="1" applyNumberFormat="1" applyFont="1" applyFill="1" applyBorder="1" applyAlignment="1">
      <alignment horizontal="right" vertical="center" wrapText="1"/>
    </xf>
    <xf numFmtId="4" fontId="9" fillId="0" borderId="17" xfId="1" applyNumberFormat="1" applyFont="1" applyBorder="1" applyAlignment="1">
      <alignment horizontal="right" vertical="center" wrapText="1"/>
    </xf>
    <xf numFmtId="4" fontId="9" fillId="0" borderId="17" xfId="1" applyNumberFormat="1" applyFont="1" applyFill="1" applyBorder="1" applyAlignment="1">
      <alignment horizontal="right" vertical="center" wrapText="1"/>
    </xf>
    <xf numFmtId="4" fontId="9" fillId="5" borderId="17" xfId="1" applyNumberFormat="1" applyFont="1" applyFill="1" applyBorder="1" applyAlignment="1">
      <alignment horizontal="right" vertical="center" wrapText="1"/>
    </xf>
    <xf numFmtId="4" fontId="9" fillId="0" borderId="13" xfId="1" applyNumberFormat="1" applyFont="1" applyBorder="1" applyAlignment="1">
      <alignment horizontal="right" vertical="center" wrapText="1"/>
    </xf>
    <xf numFmtId="4" fontId="9" fillId="5" borderId="13" xfId="1" applyNumberFormat="1" applyFont="1" applyFill="1" applyBorder="1" applyAlignment="1">
      <alignment vertical="center" wrapText="1"/>
    </xf>
    <xf numFmtId="4" fontId="9" fillId="5" borderId="13" xfId="1" applyNumberFormat="1" applyFont="1" applyFill="1" applyBorder="1" applyAlignment="1">
      <alignment horizontal="right" vertical="center" wrapText="1"/>
    </xf>
    <xf numFmtId="4" fontId="9" fillId="0" borderId="13" xfId="1" applyNumberFormat="1" applyFont="1" applyFill="1" applyBorder="1" applyAlignment="1">
      <alignment horizontal="center" vertical="center" wrapText="1"/>
    </xf>
    <xf numFmtId="0" fontId="9" fillId="0" borderId="12" xfId="0" applyNumberFormat="1" applyFont="1" applyBorder="1" applyAlignment="1">
      <alignment vertical="center" wrapText="1"/>
    </xf>
    <xf numFmtId="0" fontId="9" fillId="0" borderId="12" xfId="0" applyNumberFormat="1" applyFont="1" applyFill="1" applyBorder="1" applyAlignment="1">
      <alignment horizontal="left" vertical="center" wrapText="1"/>
    </xf>
    <xf numFmtId="4" fontId="9" fillId="5" borderId="8" xfId="0" applyNumberFormat="1" applyFont="1" applyFill="1" applyBorder="1" applyAlignment="1">
      <alignment horizontal="center" vertical="center" wrapText="1"/>
    </xf>
    <xf numFmtId="4" fontId="9" fillId="0" borderId="8" xfId="0" applyNumberFormat="1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vertical="center" wrapText="1"/>
    </xf>
    <xf numFmtId="4" fontId="9" fillId="0" borderId="8" xfId="0" applyNumberFormat="1" applyFont="1" applyBorder="1" applyAlignment="1">
      <alignment horizontal="center" vertical="center" wrapText="1"/>
    </xf>
    <xf numFmtId="0" fontId="9" fillId="0" borderId="40" xfId="0" applyFont="1" applyFill="1" applyBorder="1" applyAlignment="1">
      <alignment vertical="center" wrapText="1"/>
    </xf>
    <xf numFmtId="4" fontId="8" fillId="2" borderId="23" xfId="4" applyNumberFormat="1" applyFont="1" applyFill="1" applyBorder="1" applyAlignment="1">
      <alignment vertical="center" wrapText="1"/>
    </xf>
    <xf numFmtId="4" fontId="8" fillId="2" borderId="8" xfId="4" applyNumberFormat="1" applyFont="1" applyFill="1" applyBorder="1" applyAlignment="1">
      <alignment vertical="center" wrapText="1"/>
    </xf>
    <xf numFmtId="4" fontId="8" fillId="2" borderId="26" xfId="4" applyNumberFormat="1" applyFont="1" applyFill="1" applyBorder="1" applyAlignment="1">
      <alignment vertical="center" wrapText="1"/>
    </xf>
    <xf numFmtId="4" fontId="9" fillId="0" borderId="8" xfId="1" applyNumberFormat="1" applyFont="1" applyBorder="1" applyAlignment="1">
      <alignment horizontal="right" vertical="center" wrapText="1"/>
    </xf>
    <xf numFmtId="4" fontId="8" fillId="0" borderId="33" xfId="4" applyNumberFormat="1" applyFont="1" applyFill="1" applyBorder="1" applyAlignment="1">
      <alignment vertical="center" wrapText="1"/>
    </xf>
    <xf numFmtId="4" fontId="8" fillId="0" borderId="39" xfId="4" applyNumberFormat="1" applyFont="1" applyFill="1" applyBorder="1" applyAlignment="1">
      <alignment vertical="center" wrapText="1"/>
    </xf>
    <xf numFmtId="4" fontId="11" fillId="0" borderId="0" xfId="0" applyNumberFormat="1" applyFont="1" applyAlignment="1">
      <alignment vertical="center"/>
    </xf>
    <xf numFmtId="4" fontId="8" fillId="0" borderId="0" xfId="0" applyNumberFormat="1" applyFont="1" applyFill="1" applyAlignment="1">
      <alignment vertical="center" wrapText="1"/>
    </xf>
    <xf numFmtId="0" fontId="12" fillId="0" borderId="9" xfId="0" applyFont="1" applyBorder="1" applyAlignment="1">
      <alignment vertical="center"/>
    </xf>
    <xf numFmtId="4" fontId="12" fillId="0" borderId="9" xfId="1" applyNumberFormat="1" applyFont="1" applyBorder="1" applyAlignment="1">
      <alignment vertical="center"/>
    </xf>
    <xf numFmtId="0" fontId="12" fillId="0" borderId="9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center" vertical="center"/>
    </xf>
    <xf numFmtId="0" fontId="9" fillId="0" borderId="12" xfId="0" applyNumberFormat="1" applyFont="1" applyBorder="1" applyAlignment="1">
      <alignment vertical="center"/>
    </xf>
    <xf numFmtId="0" fontId="8" fillId="2" borderId="23" xfId="3" applyNumberFormat="1" applyFont="1" applyFill="1" applyBorder="1" applyAlignment="1">
      <alignment horizontal="center" vertical="center" wrapText="1"/>
    </xf>
    <xf numFmtId="0" fontId="8" fillId="2" borderId="26" xfId="3" applyNumberFormat="1" applyFont="1" applyFill="1" applyBorder="1" applyAlignment="1">
      <alignment horizontal="center" vertical="center" wrapText="1"/>
    </xf>
    <xf numFmtId="0" fontId="8" fillId="2" borderId="24" xfId="3" applyNumberFormat="1" applyFont="1" applyFill="1" applyBorder="1" applyAlignment="1">
      <alignment horizontal="center" vertical="center" wrapText="1"/>
    </xf>
    <xf numFmtId="0" fontId="8" fillId="2" borderId="34" xfId="3" applyNumberFormat="1" applyFont="1" applyFill="1" applyBorder="1" applyAlignment="1">
      <alignment horizontal="center" vertical="center" wrapText="1"/>
    </xf>
    <xf numFmtId="4" fontId="8" fillId="2" borderId="24" xfId="3" applyNumberFormat="1" applyFont="1" applyFill="1" applyBorder="1" applyAlignment="1">
      <alignment horizontal="center" vertical="center" wrapText="1"/>
    </xf>
    <xf numFmtId="4" fontId="8" fillId="2" borderId="25" xfId="3" applyNumberFormat="1" applyFont="1" applyFill="1" applyBorder="1" applyAlignment="1">
      <alignment horizontal="center" vertical="center" wrapText="1"/>
    </xf>
    <xf numFmtId="0" fontId="8" fillId="2" borderId="30" xfId="3" applyNumberFormat="1" applyFont="1" applyFill="1" applyBorder="1" applyAlignment="1">
      <alignment horizontal="center" vertical="center" wrapText="1"/>
    </xf>
    <xf numFmtId="0" fontId="8" fillId="2" borderId="5" xfId="3" applyNumberFormat="1" applyFont="1" applyFill="1" applyBorder="1" applyAlignment="1">
      <alignment horizontal="center" vertical="center" wrapText="1"/>
    </xf>
    <xf numFmtId="9" fontId="8" fillId="2" borderId="35" xfId="2" applyFont="1" applyFill="1" applyBorder="1" applyAlignment="1">
      <alignment horizontal="center" vertical="center" wrapText="1"/>
    </xf>
    <xf numFmtId="9" fontId="8" fillId="2" borderId="36" xfId="2" applyFont="1" applyFill="1" applyBorder="1" applyAlignment="1">
      <alignment horizontal="center" vertical="center" wrapText="1"/>
    </xf>
    <xf numFmtId="9" fontId="8" fillId="2" borderId="37" xfId="2" applyFont="1" applyFill="1" applyBorder="1" applyAlignment="1">
      <alignment horizontal="center" vertical="center" wrapText="1"/>
    </xf>
    <xf numFmtId="4" fontId="8" fillId="2" borderId="30" xfId="3" applyNumberFormat="1" applyFont="1" applyFill="1" applyBorder="1" applyAlignment="1">
      <alignment horizontal="center" vertical="center" wrapText="1"/>
    </xf>
    <xf numFmtId="4" fontId="8" fillId="2" borderId="5" xfId="3" applyNumberFormat="1" applyFont="1" applyFill="1" applyBorder="1" applyAlignment="1">
      <alignment horizontal="center" vertical="center" wrapText="1"/>
    </xf>
    <xf numFmtId="4" fontId="8" fillId="2" borderId="39" xfId="3" applyNumberFormat="1" applyFont="1" applyFill="1" applyBorder="1" applyAlignment="1">
      <alignment horizontal="center" vertical="center" wrapText="1"/>
    </xf>
    <xf numFmtId="4" fontId="8" fillId="2" borderId="16" xfId="3" applyNumberFormat="1" applyFont="1" applyFill="1" applyBorder="1" applyAlignment="1">
      <alignment horizontal="center" vertical="center" wrapText="1"/>
    </xf>
    <xf numFmtId="4" fontId="8" fillId="2" borderId="18" xfId="3" applyNumberFormat="1" applyFont="1" applyFill="1" applyBorder="1" applyAlignment="1">
      <alignment horizontal="center" vertical="center" wrapText="1"/>
    </xf>
    <xf numFmtId="4" fontId="8" fillId="2" borderId="11" xfId="3" applyNumberFormat="1" applyFont="1" applyFill="1" applyBorder="1" applyAlignment="1">
      <alignment horizontal="center" vertical="center" wrapText="1"/>
    </xf>
    <xf numFmtId="4" fontId="8" fillId="2" borderId="20" xfId="3" applyNumberFormat="1" applyFont="1" applyFill="1" applyBorder="1" applyAlignment="1">
      <alignment horizontal="center" vertical="center" wrapText="1"/>
    </xf>
    <xf numFmtId="4" fontId="8" fillId="2" borderId="21" xfId="3" applyNumberFormat="1" applyFont="1" applyFill="1" applyBorder="1" applyAlignment="1">
      <alignment horizontal="center" vertical="center" wrapText="1"/>
    </xf>
    <xf numFmtId="4" fontId="8" fillId="2" borderId="22" xfId="3" applyNumberFormat="1" applyFont="1" applyFill="1" applyBorder="1" applyAlignment="1">
      <alignment horizontal="center" vertical="center" wrapText="1"/>
    </xf>
    <xf numFmtId="0" fontId="8" fillId="2" borderId="16" xfId="3" applyNumberFormat="1" applyFont="1" applyFill="1" applyBorder="1" applyAlignment="1">
      <alignment horizontal="center" vertical="center" wrapText="1"/>
    </xf>
    <xf numFmtId="0" fontId="8" fillId="2" borderId="18" xfId="3" applyNumberFormat="1" applyFont="1" applyFill="1" applyBorder="1" applyAlignment="1">
      <alignment horizontal="center" vertical="center" wrapText="1"/>
    </xf>
    <xf numFmtId="0" fontId="8" fillId="2" borderId="20" xfId="3" applyNumberFormat="1" applyFont="1" applyFill="1" applyBorder="1" applyAlignment="1">
      <alignment horizontal="center" vertical="center" wrapText="1"/>
    </xf>
    <xf numFmtId="0" fontId="8" fillId="2" borderId="21" xfId="3" applyNumberFormat="1" applyFont="1" applyFill="1" applyBorder="1" applyAlignment="1">
      <alignment horizontal="center" vertical="center" wrapText="1"/>
    </xf>
    <xf numFmtId="4" fontId="9" fillId="5" borderId="16" xfId="0" applyNumberFormat="1" applyFont="1" applyFill="1" applyBorder="1" applyAlignment="1">
      <alignment horizontal="center" vertical="center" wrapText="1"/>
    </xf>
    <xf numFmtId="4" fontId="9" fillId="5" borderId="17" xfId="0" applyNumberFormat="1" applyFont="1" applyFill="1" applyBorder="1" applyAlignment="1">
      <alignment horizontal="center" vertical="center" wrapText="1"/>
    </xf>
    <xf numFmtId="4" fontId="9" fillId="5" borderId="12" xfId="1" applyNumberFormat="1" applyFont="1" applyFill="1" applyBorder="1" applyAlignment="1">
      <alignment horizontal="center" vertical="center" wrapText="1"/>
    </xf>
    <xf numFmtId="4" fontId="9" fillId="5" borderId="11" xfId="1" applyNumberFormat="1" applyFont="1" applyFill="1" applyBorder="1" applyAlignment="1">
      <alignment horizontal="center" vertical="center" wrapText="1"/>
    </xf>
    <xf numFmtId="4" fontId="9" fillId="5" borderId="18" xfId="1" applyNumberFormat="1" applyFont="1" applyFill="1" applyBorder="1" applyAlignment="1">
      <alignment horizontal="center" vertical="center" wrapText="1"/>
    </xf>
    <xf numFmtId="4" fontId="9" fillId="5" borderId="17" xfId="1" applyNumberFormat="1" applyFont="1" applyFill="1" applyBorder="1" applyAlignment="1">
      <alignment horizontal="center" vertical="center" wrapText="1"/>
    </xf>
    <xf numFmtId="4" fontId="8" fillId="2" borderId="33" xfId="3" applyNumberFormat="1" applyFont="1" applyFill="1" applyBorder="1" applyAlignment="1">
      <alignment horizontal="center" vertical="center" wrapText="1"/>
    </xf>
    <xf numFmtId="4" fontId="8" fillId="2" borderId="31" xfId="3" applyNumberFormat="1" applyFont="1" applyFill="1" applyBorder="1" applyAlignment="1">
      <alignment horizontal="center" vertical="center" wrapText="1"/>
    </xf>
    <xf numFmtId="4" fontId="9" fillId="5" borderId="18" xfId="0" applyNumberFormat="1" applyFont="1" applyFill="1" applyBorder="1" applyAlignment="1">
      <alignment horizontal="center" vertical="center" wrapText="1"/>
    </xf>
    <xf numFmtId="49" fontId="8" fillId="2" borderId="20" xfId="3" applyNumberFormat="1" applyFont="1" applyFill="1" applyBorder="1" applyAlignment="1">
      <alignment horizontal="center" vertical="center" wrapText="1"/>
    </xf>
    <xf numFmtId="49" fontId="8" fillId="2" borderId="21" xfId="3" applyNumberFormat="1" applyFont="1" applyFill="1" applyBorder="1" applyAlignment="1">
      <alignment horizontal="center" vertical="center" wrapText="1"/>
    </xf>
    <xf numFmtId="49" fontId="8" fillId="2" borderId="22" xfId="3" applyNumberFormat="1" applyFont="1" applyFill="1" applyBorder="1" applyAlignment="1">
      <alignment horizontal="center" vertical="center" wrapText="1"/>
    </xf>
    <xf numFmtId="49" fontId="8" fillId="2" borderId="20" xfId="4" applyNumberFormat="1" applyFont="1" applyFill="1" applyBorder="1" applyAlignment="1">
      <alignment horizontal="center" vertical="center" wrapText="1"/>
    </xf>
    <xf numFmtId="49" fontId="8" fillId="2" borderId="21" xfId="4" applyNumberFormat="1" applyFont="1" applyFill="1" applyBorder="1" applyAlignment="1">
      <alignment horizontal="center" vertical="center" wrapText="1"/>
    </xf>
    <xf numFmtId="49" fontId="8" fillId="2" borderId="22" xfId="4" applyNumberFormat="1" applyFont="1" applyFill="1" applyBorder="1" applyAlignment="1">
      <alignment horizontal="center" vertical="center" wrapText="1"/>
    </xf>
    <xf numFmtId="4" fontId="9" fillId="5" borderId="12" xfId="0" applyNumberFormat="1" applyFont="1" applyFill="1" applyBorder="1" applyAlignment="1">
      <alignment horizontal="center" vertical="center" wrapText="1"/>
    </xf>
    <xf numFmtId="0" fontId="8" fillId="4" borderId="5" xfId="3" applyFont="1" applyFill="1" applyBorder="1" applyAlignment="1">
      <alignment horizontal="left" vertical="center" wrapText="1"/>
    </xf>
    <xf numFmtId="0" fontId="8" fillId="3" borderId="12" xfId="5" applyFont="1" applyFill="1" applyBorder="1" applyAlignment="1">
      <alignment horizontal="center" vertical="center" wrapText="1"/>
    </xf>
    <xf numFmtId="0" fontId="8" fillId="3" borderId="18" xfId="5" applyFont="1" applyFill="1" applyBorder="1" applyAlignment="1">
      <alignment horizontal="center" vertical="center" wrapText="1"/>
    </xf>
    <xf numFmtId="0" fontId="8" fillId="3" borderId="17" xfId="5" applyFont="1" applyFill="1" applyBorder="1" applyAlignment="1">
      <alignment horizontal="center" vertical="center" wrapText="1"/>
    </xf>
    <xf numFmtId="0" fontId="8" fillId="4" borderId="18" xfId="3" applyFont="1" applyFill="1" applyBorder="1" applyAlignment="1">
      <alignment horizontal="left" vertical="center" wrapText="1"/>
    </xf>
    <xf numFmtId="4" fontId="8" fillId="2" borderId="24" xfId="4" applyNumberFormat="1" applyFont="1" applyFill="1" applyBorder="1" applyAlignment="1">
      <alignment horizontal="right" vertical="center" wrapText="1"/>
    </xf>
    <xf numFmtId="4" fontId="8" fillId="2" borderId="25" xfId="4" applyNumberFormat="1" applyFont="1" applyFill="1" applyBorder="1" applyAlignment="1">
      <alignment horizontal="right" vertical="center" wrapText="1"/>
    </xf>
    <xf numFmtId="4" fontId="8" fillId="2" borderId="9" xfId="4" applyNumberFormat="1" applyFont="1" applyFill="1" applyBorder="1" applyAlignment="1">
      <alignment horizontal="right" vertical="center" wrapText="1"/>
    </xf>
    <xf numFmtId="4" fontId="8" fillId="2" borderId="13" xfId="4" applyNumberFormat="1" applyFont="1" applyFill="1" applyBorder="1" applyAlignment="1">
      <alignment horizontal="right" vertical="center" wrapText="1"/>
    </xf>
    <xf numFmtId="4" fontId="8" fillId="2" borderId="27" xfId="4" applyNumberFormat="1" applyFont="1" applyFill="1" applyBorder="1" applyAlignment="1">
      <alignment horizontal="right" vertical="center" wrapText="1"/>
    </xf>
    <xf numFmtId="4" fontId="8" fillId="2" borderId="28" xfId="4" applyNumberFormat="1" applyFont="1" applyFill="1" applyBorder="1" applyAlignment="1">
      <alignment horizontal="right" vertical="center" wrapText="1"/>
    </xf>
    <xf numFmtId="4" fontId="8" fillId="2" borderId="23" xfId="3" applyNumberFormat="1" applyFont="1" applyFill="1" applyBorder="1" applyAlignment="1">
      <alignment horizontal="center" vertical="center" wrapText="1"/>
    </xf>
    <xf numFmtId="4" fontId="8" fillId="2" borderId="8" xfId="3" applyNumberFormat="1" applyFont="1" applyFill="1" applyBorder="1" applyAlignment="1">
      <alignment horizontal="center" vertical="center" wrapText="1"/>
    </xf>
    <xf numFmtId="4" fontId="8" fillId="2" borderId="9" xfId="3" applyNumberFormat="1" applyFont="1" applyFill="1" applyBorder="1" applyAlignment="1">
      <alignment horizontal="center" vertical="center" wrapText="1"/>
    </xf>
    <xf numFmtId="4" fontId="8" fillId="2" borderId="26" xfId="3" applyNumberFormat="1" applyFont="1" applyFill="1" applyBorder="1" applyAlignment="1">
      <alignment horizontal="center" vertical="center" wrapText="1"/>
    </xf>
    <xf numFmtId="4" fontId="8" fillId="2" borderId="27" xfId="3" applyNumberFormat="1" applyFont="1" applyFill="1" applyBorder="1" applyAlignment="1">
      <alignment horizontal="center" vertical="center" wrapText="1"/>
    </xf>
  </cellXfs>
  <cellStyles count="6">
    <cellStyle name="Normal" xfId="0" builtinId="0"/>
    <cellStyle name="Normal 2" xfId="5"/>
    <cellStyle name="Normal 5" xfId="3"/>
    <cellStyle name="Porcentagem" xfId="2" builtinId="5"/>
    <cellStyle name="Separador de milhares 3" xfId="4"/>
    <cellStyle name="Vírgula" xfId="1" builtinId="3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"/>
  <sheetViews>
    <sheetView showGridLines="0" view="pageBreakPreview" zoomScale="60" zoomScaleNormal="100" workbookViewId="0">
      <selection activeCell="T34" sqref="T34"/>
    </sheetView>
  </sheetViews>
  <sheetFormatPr defaultColWidth="2.140625" defaultRowHeight="15" x14ac:dyDescent="0.25"/>
  <cols>
    <col min="1" max="1" width="2.7109375" style="59" customWidth="1"/>
    <col min="2" max="2" width="8.7109375" style="73" customWidth="1"/>
    <col min="3" max="3" width="42.28515625" style="73" customWidth="1"/>
    <col min="4" max="4" width="12.7109375" style="1" customWidth="1"/>
    <col min="5" max="15" width="12.7109375" style="2" customWidth="1"/>
    <col min="16" max="16" width="15.7109375" style="2" customWidth="1"/>
    <col min="17" max="17" width="11.140625" style="2" customWidth="1"/>
    <col min="18" max="18" width="3" style="1" customWidth="1"/>
    <col min="19" max="19" width="4.42578125" style="1" customWidth="1"/>
    <col min="20" max="20" width="24.140625" style="1" customWidth="1"/>
    <col min="21" max="21" width="2.140625" style="1"/>
    <col min="22" max="22" width="26.85546875" style="1" customWidth="1"/>
    <col min="23" max="16384" width="2.140625" style="1"/>
  </cols>
  <sheetData>
    <row r="1" spans="1:24" x14ac:dyDescent="0.25">
      <c r="B1" s="131" t="s">
        <v>0</v>
      </c>
      <c r="C1" s="133" t="s">
        <v>2</v>
      </c>
      <c r="D1" s="161" t="s">
        <v>107</v>
      </c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62"/>
      <c r="P1" s="135" t="s">
        <v>7</v>
      </c>
      <c r="Q1" s="136"/>
    </row>
    <row r="2" spans="1:24" x14ac:dyDescent="0.25">
      <c r="B2" s="132"/>
      <c r="C2" s="134"/>
      <c r="D2" s="164" t="s">
        <v>49</v>
      </c>
      <c r="E2" s="165"/>
      <c r="F2" s="165"/>
      <c r="G2" s="166"/>
      <c r="H2" s="167" t="s">
        <v>50</v>
      </c>
      <c r="I2" s="168"/>
      <c r="J2" s="168"/>
      <c r="K2" s="169"/>
      <c r="L2" s="167" t="s">
        <v>51</v>
      </c>
      <c r="M2" s="168"/>
      <c r="N2" s="168"/>
      <c r="O2" s="169"/>
      <c r="P2" s="99" t="s">
        <v>53</v>
      </c>
      <c r="Q2" s="74" t="s">
        <v>52</v>
      </c>
    </row>
    <row r="3" spans="1:24" x14ac:dyDescent="0.25">
      <c r="B3" s="64">
        <v>1</v>
      </c>
      <c r="C3" s="65" t="s">
        <v>96</v>
      </c>
      <c r="D3" s="62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77">
        <f>SUM(P4:P10)</f>
        <v>0</v>
      </c>
      <c r="Q3" s="81" t="e">
        <f>P3/P23</f>
        <v>#DIV/0!</v>
      </c>
      <c r="T3" s="124">
        <f>SUM(T4:T10)</f>
        <v>0</v>
      </c>
    </row>
    <row r="4" spans="1:24" s="8" customFormat="1" x14ac:dyDescent="0.25">
      <c r="A4" s="60"/>
      <c r="B4" s="66" t="s">
        <v>9</v>
      </c>
      <c r="C4" s="110" t="str">
        <f>'Rio 01'!C2:D2</f>
        <v>Mobilização e Desmobilização</v>
      </c>
      <c r="D4" s="112">
        <f>P4/2</f>
        <v>0</v>
      </c>
      <c r="E4" s="12"/>
      <c r="F4" s="88"/>
      <c r="G4" s="97"/>
      <c r="H4" s="96"/>
      <c r="I4" s="13"/>
      <c r="J4" s="13"/>
      <c r="K4" s="106"/>
      <c r="N4" s="23"/>
      <c r="O4" s="108">
        <f>P4/2</f>
        <v>0</v>
      </c>
      <c r="P4" s="103">
        <f>'Rio 01'!J8</f>
        <v>0</v>
      </c>
      <c r="Q4" s="82"/>
      <c r="T4" s="80">
        <f>SUM(D4:O4)</f>
        <v>0</v>
      </c>
    </row>
    <row r="5" spans="1:24" s="8" customFormat="1" x14ac:dyDescent="0.25">
      <c r="A5" s="61"/>
      <c r="B5" s="66" t="s">
        <v>12</v>
      </c>
      <c r="C5" s="110" t="str">
        <f>'Rio 01'!C10:D10</f>
        <v>Levantamento, Sondagem</v>
      </c>
      <c r="D5" s="155">
        <f>P5</f>
        <v>0</v>
      </c>
      <c r="E5" s="163"/>
      <c r="F5" s="156"/>
      <c r="G5" s="97"/>
      <c r="H5" s="96"/>
      <c r="I5" s="13"/>
      <c r="J5" s="13"/>
      <c r="K5" s="106"/>
      <c r="L5" s="101"/>
      <c r="M5" s="75"/>
      <c r="N5" s="75"/>
      <c r="O5" s="106"/>
      <c r="P5" s="103">
        <f>'Rio 01'!J16</f>
        <v>0</v>
      </c>
      <c r="Q5" s="83"/>
      <c r="T5" s="80">
        <f t="shared" ref="T5:T20" si="0">SUM(D5:O5)</f>
        <v>0</v>
      </c>
    </row>
    <row r="6" spans="1:24" s="8" customFormat="1" x14ac:dyDescent="0.25">
      <c r="A6" s="61"/>
      <c r="B6" s="66" t="s">
        <v>14</v>
      </c>
      <c r="C6" s="110" t="str">
        <f>'Rio 01'!C18:D18</f>
        <v>Escavação e Desvio</v>
      </c>
      <c r="D6" s="113"/>
      <c r="E6" s="56"/>
      <c r="F6" s="114"/>
      <c r="G6" s="98">
        <f>P6/2</f>
        <v>0</v>
      </c>
      <c r="H6" s="95">
        <f>P6/2</f>
        <v>0</v>
      </c>
      <c r="I6" s="13"/>
      <c r="J6" s="13"/>
      <c r="K6" s="106"/>
      <c r="L6" s="101"/>
      <c r="M6" s="75"/>
      <c r="N6" s="75"/>
      <c r="O6" s="106"/>
      <c r="P6" s="103">
        <f>'Rio 01'!J26</f>
        <v>0</v>
      </c>
      <c r="Q6" s="83"/>
      <c r="T6" s="80">
        <f t="shared" si="0"/>
        <v>0</v>
      </c>
    </row>
    <row r="7" spans="1:24" s="8" customFormat="1" x14ac:dyDescent="0.25">
      <c r="A7" s="60"/>
      <c r="B7" s="66" t="s">
        <v>17</v>
      </c>
      <c r="C7" s="111" t="str">
        <f>'Rio 01'!C28:D28</f>
        <v>Lastro e Base</v>
      </c>
      <c r="D7" s="113"/>
      <c r="E7" s="12"/>
      <c r="F7" s="88"/>
      <c r="G7" s="97"/>
      <c r="H7" s="96"/>
      <c r="I7" s="76">
        <f>P7</f>
        <v>0</v>
      </c>
      <c r="J7" s="12"/>
      <c r="K7" s="24"/>
      <c r="L7" s="102"/>
      <c r="M7" s="23"/>
      <c r="N7" s="23"/>
      <c r="O7" s="24"/>
      <c r="P7" s="104">
        <f>'Rio 01'!J32</f>
        <v>0</v>
      </c>
      <c r="Q7" s="83"/>
      <c r="T7" s="80">
        <f t="shared" si="0"/>
        <v>0</v>
      </c>
      <c r="U7" s="19"/>
      <c r="V7" s="20"/>
      <c r="W7" s="21"/>
      <c r="X7" s="22"/>
    </row>
    <row r="8" spans="1:24" s="8" customFormat="1" x14ac:dyDescent="0.25">
      <c r="A8" s="60"/>
      <c r="B8" s="66" t="s">
        <v>54</v>
      </c>
      <c r="C8" s="111" t="str">
        <f>'Rio 01'!C40:D40</f>
        <v>Bueiro Celular - Aduela</v>
      </c>
      <c r="D8" s="113"/>
      <c r="E8" s="12"/>
      <c r="F8" s="88"/>
      <c r="G8" s="97"/>
      <c r="H8" s="96"/>
      <c r="I8" s="12"/>
      <c r="J8" s="76">
        <f>P8</f>
        <v>0</v>
      </c>
      <c r="K8" s="24"/>
      <c r="L8" s="102"/>
      <c r="M8" s="23"/>
      <c r="N8" s="23"/>
      <c r="O8" s="24"/>
      <c r="P8" s="104">
        <f>'Rio 01'!J49</f>
        <v>0</v>
      </c>
      <c r="Q8" s="83"/>
      <c r="T8" s="80">
        <f t="shared" si="0"/>
        <v>0</v>
      </c>
      <c r="U8" s="19"/>
      <c r="V8" s="20"/>
      <c r="W8" s="21"/>
      <c r="X8" s="22"/>
    </row>
    <row r="9" spans="1:24" s="8" customFormat="1" x14ac:dyDescent="0.25">
      <c r="A9" s="60"/>
      <c r="B9" s="66" t="s">
        <v>55</v>
      </c>
      <c r="C9" s="111" t="str">
        <f>'Rio 01'!C34:D34</f>
        <v>Cabeceira</v>
      </c>
      <c r="D9" s="113"/>
      <c r="E9" s="12"/>
      <c r="F9" s="88"/>
      <c r="G9" s="97"/>
      <c r="H9" s="96"/>
      <c r="I9" s="12"/>
      <c r="J9" s="12"/>
      <c r="K9" s="107">
        <f>P9/2</f>
        <v>0</v>
      </c>
      <c r="L9" s="100">
        <f>P9/2</f>
        <v>0</v>
      </c>
      <c r="M9" s="23"/>
      <c r="N9" s="23"/>
      <c r="O9" s="24"/>
      <c r="P9" s="104">
        <f>'Rio 01'!J38</f>
        <v>0</v>
      </c>
      <c r="Q9" s="83"/>
      <c r="T9" s="80">
        <f t="shared" si="0"/>
        <v>0</v>
      </c>
      <c r="U9" s="19"/>
      <c r="V9" s="20"/>
      <c r="W9" s="21"/>
      <c r="X9" s="22"/>
    </row>
    <row r="10" spans="1:24" s="8" customFormat="1" x14ac:dyDescent="0.25">
      <c r="A10" s="60"/>
      <c r="B10" s="66" t="s">
        <v>104</v>
      </c>
      <c r="C10" s="111" t="str">
        <f>'Rio 01'!C51:D51</f>
        <v>Reaterro e drenagem</v>
      </c>
      <c r="D10" s="113"/>
      <c r="E10" s="12"/>
      <c r="F10" s="88"/>
      <c r="G10" s="97"/>
      <c r="H10" s="96"/>
      <c r="I10" s="12"/>
      <c r="J10" s="12"/>
      <c r="K10" s="24"/>
      <c r="L10" s="159">
        <f>P10</f>
        <v>0</v>
      </c>
      <c r="M10" s="160"/>
      <c r="N10" s="23"/>
      <c r="O10" s="24"/>
      <c r="P10" s="104">
        <f>'Rio 01'!J57</f>
        <v>0</v>
      </c>
      <c r="Q10" s="83"/>
      <c r="T10" s="80">
        <f t="shared" si="0"/>
        <v>0</v>
      </c>
      <c r="U10" s="19"/>
      <c r="V10" s="20"/>
      <c r="W10" s="21"/>
      <c r="X10" s="22"/>
    </row>
    <row r="11" spans="1:24" x14ac:dyDescent="0.25">
      <c r="B11" s="67" t="s">
        <v>56</v>
      </c>
      <c r="C11" s="68" t="s">
        <v>97</v>
      </c>
      <c r="D11" s="49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78">
        <f>SUM(P12:P17)</f>
        <v>0</v>
      </c>
      <c r="Q11" s="84" t="e">
        <f>P11/P23</f>
        <v>#DIV/0!</v>
      </c>
      <c r="T11" s="125">
        <f>SUM(T12:T17)</f>
        <v>0</v>
      </c>
    </row>
    <row r="12" spans="1:24" s="8" customFormat="1" x14ac:dyDescent="0.25">
      <c r="A12" s="60"/>
      <c r="B12" s="66" t="s">
        <v>20</v>
      </c>
      <c r="C12" s="130" t="s">
        <v>103</v>
      </c>
      <c r="D12" s="112">
        <f>P12/2</f>
        <v>0</v>
      </c>
      <c r="E12" s="88"/>
      <c r="F12" s="88"/>
      <c r="G12" s="97"/>
      <c r="H12" s="96"/>
      <c r="I12" s="88"/>
      <c r="J12" s="12"/>
      <c r="K12" s="106"/>
      <c r="L12" s="103"/>
      <c r="M12" s="13"/>
      <c r="N12" s="117"/>
      <c r="O12" s="108">
        <f>P12/2</f>
        <v>0</v>
      </c>
      <c r="P12" s="103">
        <f>'Rio 02'!I7</f>
        <v>0</v>
      </c>
      <c r="Q12" s="82"/>
      <c r="T12" s="80">
        <f t="shared" si="0"/>
        <v>0</v>
      </c>
    </row>
    <row r="13" spans="1:24" s="8" customFormat="1" x14ac:dyDescent="0.25">
      <c r="A13" s="61"/>
      <c r="B13" s="66" t="s">
        <v>21</v>
      </c>
      <c r="C13" s="110" t="s">
        <v>101</v>
      </c>
      <c r="D13" s="115"/>
      <c r="E13" s="88"/>
      <c r="F13" s="88"/>
      <c r="G13" s="97"/>
      <c r="H13" s="96"/>
      <c r="I13" s="170">
        <f>P13</f>
        <v>0</v>
      </c>
      <c r="J13" s="156"/>
      <c r="K13" s="106"/>
      <c r="L13" s="103"/>
      <c r="M13" s="13"/>
      <c r="N13" s="75"/>
      <c r="O13" s="106"/>
      <c r="P13" s="103">
        <f>'Rio 02'!I17</f>
        <v>0</v>
      </c>
      <c r="Q13" s="83"/>
      <c r="T13" s="80">
        <f t="shared" si="0"/>
        <v>0</v>
      </c>
    </row>
    <row r="14" spans="1:24" s="8" customFormat="1" x14ac:dyDescent="0.25">
      <c r="A14" s="60"/>
      <c r="B14" s="66" t="s">
        <v>61</v>
      </c>
      <c r="C14" s="111" t="s">
        <v>25</v>
      </c>
      <c r="D14" s="115"/>
      <c r="E14" s="88"/>
      <c r="F14" s="88"/>
      <c r="G14" s="97"/>
      <c r="H14" s="96"/>
      <c r="I14" s="56"/>
      <c r="J14" s="12"/>
      <c r="K14" s="108">
        <f>P14</f>
        <v>0</v>
      </c>
      <c r="L14" s="104"/>
      <c r="M14" s="12"/>
      <c r="N14" s="23"/>
      <c r="O14" s="24"/>
      <c r="P14" s="104">
        <f>'Rio 02'!I23</f>
        <v>0</v>
      </c>
      <c r="Q14" s="83"/>
      <c r="T14" s="80">
        <f t="shared" si="0"/>
        <v>0</v>
      </c>
      <c r="U14" s="19"/>
      <c r="V14" s="20"/>
      <c r="W14" s="21"/>
      <c r="X14" s="22"/>
    </row>
    <row r="15" spans="1:24" s="8" customFormat="1" x14ac:dyDescent="0.25">
      <c r="A15" s="60"/>
      <c r="B15" s="66" t="s">
        <v>64</v>
      </c>
      <c r="C15" s="111" t="s">
        <v>44</v>
      </c>
      <c r="D15" s="115"/>
      <c r="E15" s="88"/>
      <c r="F15" s="88"/>
      <c r="G15" s="97"/>
      <c r="H15" s="96"/>
      <c r="I15" s="56"/>
      <c r="J15" s="12"/>
      <c r="K15" s="24"/>
      <c r="L15" s="105">
        <f>P15</f>
        <v>0</v>
      </c>
      <c r="M15" s="12"/>
      <c r="N15" s="23"/>
      <c r="O15" s="24"/>
      <c r="P15" s="104">
        <f>'Rio 02'!I40</f>
        <v>0</v>
      </c>
      <c r="Q15" s="83"/>
      <c r="T15" s="80">
        <f t="shared" si="0"/>
        <v>0</v>
      </c>
      <c r="U15" s="19"/>
      <c r="V15" s="20"/>
      <c r="W15" s="21"/>
      <c r="X15" s="22"/>
    </row>
    <row r="16" spans="1:24" s="8" customFormat="1" x14ac:dyDescent="0.25">
      <c r="A16" s="60"/>
      <c r="B16" s="66" t="s">
        <v>66</v>
      </c>
      <c r="C16" s="111" t="s">
        <v>43</v>
      </c>
      <c r="D16" s="115"/>
      <c r="E16" s="88"/>
      <c r="F16" s="88"/>
      <c r="G16" s="97"/>
      <c r="H16" s="96"/>
      <c r="I16" s="56"/>
      <c r="J16" s="12"/>
      <c r="K16" s="24"/>
      <c r="L16" s="104"/>
      <c r="M16" s="157">
        <f>P16</f>
        <v>0</v>
      </c>
      <c r="N16" s="160"/>
      <c r="O16" s="24"/>
      <c r="P16" s="104">
        <f>'Rio 02'!I29</f>
        <v>0</v>
      </c>
      <c r="Q16" s="83"/>
      <c r="T16" s="80">
        <f t="shared" si="0"/>
        <v>0</v>
      </c>
      <c r="U16" s="19"/>
      <c r="V16" s="20"/>
      <c r="W16" s="21"/>
      <c r="X16" s="22"/>
    </row>
    <row r="17" spans="1:24" s="8" customFormat="1" x14ac:dyDescent="0.25">
      <c r="A17" s="60"/>
      <c r="B17" s="66" t="s">
        <v>67</v>
      </c>
      <c r="C17" s="111" t="s">
        <v>26</v>
      </c>
      <c r="D17" s="115"/>
      <c r="E17" s="88"/>
      <c r="F17" s="88"/>
      <c r="G17" s="97"/>
      <c r="H17" s="96"/>
      <c r="I17" s="56"/>
      <c r="J17" s="12"/>
      <c r="K17" s="24"/>
      <c r="L17" s="104"/>
      <c r="M17" s="12"/>
      <c r="N17" s="157">
        <f>P17</f>
        <v>0</v>
      </c>
      <c r="O17" s="158"/>
      <c r="P17" s="104">
        <f>'Rio 02'!I48</f>
        <v>0</v>
      </c>
      <c r="Q17" s="83"/>
      <c r="T17" s="80">
        <f t="shared" si="0"/>
        <v>0</v>
      </c>
      <c r="U17" s="19"/>
      <c r="V17" s="20"/>
      <c r="W17" s="21"/>
      <c r="X17" s="22"/>
    </row>
    <row r="18" spans="1:24" x14ac:dyDescent="0.25">
      <c r="B18" s="67" t="s">
        <v>57</v>
      </c>
      <c r="C18" s="68" t="s">
        <v>141</v>
      </c>
      <c r="D18" s="49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78">
        <f>SUM(P19:P20)</f>
        <v>0</v>
      </c>
      <c r="Q18" s="84" t="e">
        <f>P18/P23</f>
        <v>#DIV/0!</v>
      </c>
      <c r="T18" s="125">
        <f>SUM(T19:T20)</f>
        <v>0</v>
      </c>
    </row>
    <row r="19" spans="1:24" s="8" customFormat="1" x14ac:dyDescent="0.25">
      <c r="A19" s="60"/>
      <c r="B19" s="66" t="s">
        <v>30</v>
      </c>
      <c r="C19" s="110" t="s">
        <v>140</v>
      </c>
      <c r="D19" s="155">
        <f>P19</f>
        <v>0</v>
      </c>
      <c r="E19" s="156"/>
      <c r="F19" s="13"/>
      <c r="G19" s="75"/>
      <c r="H19" s="121"/>
      <c r="I19" s="75"/>
      <c r="J19" s="75"/>
      <c r="K19" s="106"/>
      <c r="L19" s="101"/>
      <c r="M19" s="75"/>
      <c r="N19" s="75"/>
      <c r="O19" s="106"/>
      <c r="P19" s="103">
        <f>'Rio 03'!I6</f>
        <v>0</v>
      </c>
      <c r="Q19" s="82"/>
      <c r="T19" s="80">
        <f t="shared" si="0"/>
        <v>0</v>
      </c>
    </row>
    <row r="20" spans="1:24" s="8" customFormat="1" x14ac:dyDescent="0.25">
      <c r="A20" s="61"/>
      <c r="B20" s="66" t="s">
        <v>46</v>
      </c>
      <c r="C20" s="110" t="s">
        <v>71</v>
      </c>
      <c r="D20" s="116"/>
      <c r="E20" s="13"/>
      <c r="F20" s="157">
        <f>P20/2</f>
        <v>0</v>
      </c>
      <c r="G20" s="158"/>
      <c r="H20" s="159">
        <f>P20/2</f>
        <v>0</v>
      </c>
      <c r="I20" s="160"/>
      <c r="J20" s="89"/>
      <c r="K20" s="109"/>
      <c r="L20" s="89"/>
      <c r="M20" s="89"/>
      <c r="N20" s="89"/>
      <c r="O20" s="109"/>
      <c r="P20" s="103">
        <f>'Rio 03'!I13</f>
        <v>0</v>
      </c>
      <c r="Q20" s="83"/>
      <c r="T20" s="80">
        <f t="shared" si="0"/>
        <v>0</v>
      </c>
    </row>
    <row r="21" spans="1:24" x14ac:dyDescent="0.25">
      <c r="B21" s="69"/>
      <c r="C21" s="70"/>
      <c r="D21" s="58"/>
      <c r="E21" s="39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39"/>
      <c r="Q21" s="85"/>
    </row>
    <row r="22" spans="1:24" x14ac:dyDescent="0.25">
      <c r="B22" s="71"/>
      <c r="C22" s="72"/>
      <c r="D22" s="57"/>
      <c r="E22" s="28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8"/>
      <c r="Q22" s="28"/>
    </row>
    <row r="23" spans="1:24" x14ac:dyDescent="0.25">
      <c r="B23" s="137" t="s">
        <v>7</v>
      </c>
      <c r="C23" s="138"/>
      <c r="D23" s="142">
        <f>SUM(D4:G20)</f>
        <v>0</v>
      </c>
      <c r="E23" s="143"/>
      <c r="F23" s="143"/>
      <c r="G23" s="143"/>
      <c r="H23" s="142">
        <f>SUM(H4:K20)</f>
        <v>0</v>
      </c>
      <c r="I23" s="143"/>
      <c r="J23" s="143"/>
      <c r="K23" s="144"/>
      <c r="L23" s="143">
        <f>SUM(L4:O20)</f>
        <v>0</v>
      </c>
      <c r="M23" s="143"/>
      <c r="N23" s="143"/>
      <c r="O23" s="143"/>
      <c r="P23" s="118">
        <f>P3+P11+P18</f>
        <v>0</v>
      </c>
      <c r="Q23" s="139" t="e">
        <f>Q3+Q11+Q18</f>
        <v>#DIV/0!</v>
      </c>
      <c r="S23" s="79"/>
      <c r="T23" s="79">
        <f>SUM(D23:O23)</f>
        <v>0</v>
      </c>
      <c r="V23" s="87"/>
    </row>
    <row r="24" spans="1:24" x14ac:dyDescent="0.25">
      <c r="B24" s="151" t="s">
        <v>106</v>
      </c>
      <c r="C24" s="152"/>
      <c r="D24" s="145">
        <f>D23*0.3</f>
        <v>0</v>
      </c>
      <c r="E24" s="146"/>
      <c r="F24" s="146"/>
      <c r="G24" s="146"/>
      <c r="H24" s="145">
        <f>H23*0.3</f>
        <v>0</v>
      </c>
      <c r="I24" s="146"/>
      <c r="J24" s="146"/>
      <c r="K24" s="147"/>
      <c r="L24" s="146">
        <f>L23*0.3</f>
        <v>0</v>
      </c>
      <c r="M24" s="146"/>
      <c r="N24" s="146"/>
      <c r="O24" s="146"/>
      <c r="P24" s="119">
        <f>P23*0.3</f>
        <v>0</v>
      </c>
      <c r="Q24" s="140"/>
      <c r="T24" s="79">
        <f t="shared" ref="T24:T25" si="1">SUM(D24:O24)</f>
        <v>0</v>
      </c>
      <c r="V24" s="86"/>
    </row>
    <row r="25" spans="1:24" x14ac:dyDescent="0.25">
      <c r="B25" s="153" t="s">
        <v>22</v>
      </c>
      <c r="C25" s="154"/>
      <c r="D25" s="148">
        <f>D23+D24</f>
        <v>0</v>
      </c>
      <c r="E25" s="149"/>
      <c r="F25" s="149"/>
      <c r="G25" s="149"/>
      <c r="H25" s="148">
        <f>H23+H24</f>
        <v>0</v>
      </c>
      <c r="I25" s="149"/>
      <c r="J25" s="149"/>
      <c r="K25" s="150"/>
      <c r="L25" s="146">
        <f>L23+L24</f>
        <v>0</v>
      </c>
      <c r="M25" s="146"/>
      <c r="N25" s="146"/>
      <c r="O25" s="146"/>
      <c r="P25" s="120">
        <f>P23+P24</f>
        <v>0</v>
      </c>
      <c r="Q25" s="141"/>
      <c r="T25" s="79">
        <f t="shared" si="1"/>
        <v>0</v>
      </c>
      <c r="V25" s="86"/>
    </row>
    <row r="26" spans="1:24" x14ac:dyDescent="0.25">
      <c r="V26" s="86"/>
    </row>
    <row r="32" spans="1:24" x14ac:dyDescent="0.25">
      <c r="T32" s="122"/>
      <c r="U32" s="123"/>
    </row>
  </sheetData>
  <mergeCells count="28">
    <mergeCell ref="D1:O1"/>
    <mergeCell ref="L23:O23"/>
    <mergeCell ref="L24:O24"/>
    <mergeCell ref="L25:O25"/>
    <mergeCell ref="M16:N16"/>
    <mergeCell ref="N17:O17"/>
    <mergeCell ref="L10:M10"/>
    <mergeCell ref="D5:F5"/>
    <mergeCell ref="D2:G2"/>
    <mergeCell ref="H2:K2"/>
    <mergeCell ref="L2:O2"/>
    <mergeCell ref="I13:J13"/>
    <mergeCell ref="B1:B2"/>
    <mergeCell ref="C1:C2"/>
    <mergeCell ref="P1:Q1"/>
    <mergeCell ref="B23:C23"/>
    <mergeCell ref="Q23:Q25"/>
    <mergeCell ref="H23:K23"/>
    <mergeCell ref="H24:K24"/>
    <mergeCell ref="H25:K25"/>
    <mergeCell ref="B24:C24"/>
    <mergeCell ref="B25:C25"/>
    <mergeCell ref="D23:G23"/>
    <mergeCell ref="D24:G24"/>
    <mergeCell ref="D25:G25"/>
    <mergeCell ref="D19:E19"/>
    <mergeCell ref="F20:G20"/>
    <mergeCell ref="H20:I20"/>
  </mergeCells>
  <printOptions horizontalCentered="1"/>
  <pageMargins left="0.19685039370078741" right="0.19685039370078741" top="1.3779527559055118" bottom="0.98425196850393704" header="0.39370078740157483" footer="0.19685039370078741"/>
  <pageSetup paperSize="9" scale="60" fitToHeight="0" orientation="landscape" r:id="rId1"/>
  <headerFooter scaleWithDoc="0">
    <oddHeader>&amp;L&amp;G&amp;C&amp;"Ecofont Vera Sans,Regular"&amp;14
PE - Juquery
Obras de Drenagem de Transposição de Talvegues
&amp;A&amp;R&amp;"Ecofont Vera Sans,Regular"&amp;8
Cronograma Físico Financeiro
Boletim CPOS 168 - Out/2016</oddHeader>
    <oddFooter>&amp;L&amp;"Ecofont Vera Sans,Regular"&amp;8&amp;G&amp;F&amp;C&amp;"Ecofont Vera Sans,Regular"&amp;8Av. Prof. Frederico Herman Júnior, 345 – Prédio 12, 1°andar
(11) 2997-5000 – www.fflorestal.sp.gov.br
Página &amp;P de &amp;N&amp;R&amp;12Folha:____________
Proc.: _______/____
Rubrica: __________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2"/>
  <sheetViews>
    <sheetView showGridLines="0" view="pageBreakPreview" topLeftCell="A37" zoomScale="70" zoomScaleNormal="100" zoomScaleSheetLayoutView="70" workbookViewId="0">
      <selection activeCell="G21" sqref="G21"/>
    </sheetView>
  </sheetViews>
  <sheetFormatPr defaultRowHeight="15" x14ac:dyDescent="0.25"/>
  <cols>
    <col min="1" max="1" width="4.28515625" style="1" customWidth="1"/>
    <col min="2" max="2" width="8.7109375" style="1" customWidth="1"/>
    <col min="3" max="3" width="12.7109375" style="1" customWidth="1"/>
    <col min="4" max="4" width="100.7109375" style="1" customWidth="1"/>
    <col min="5" max="5" width="9.28515625" style="1" customWidth="1"/>
    <col min="6" max="10" width="15.7109375" style="2" customWidth="1"/>
    <col min="11" max="11" width="3.85546875" style="1" customWidth="1"/>
    <col min="12" max="12" width="18.7109375" style="1" customWidth="1"/>
    <col min="13" max="16384" width="9.140625" style="1"/>
  </cols>
  <sheetData>
    <row r="1" spans="1:17" ht="30" x14ac:dyDescent="0.25">
      <c r="B1" s="3" t="s">
        <v>0</v>
      </c>
      <c r="C1" s="4" t="s">
        <v>1</v>
      </c>
      <c r="D1" s="5" t="s">
        <v>2</v>
      </c>
      <c r="E1" s="4" t="s">
        <v>3</v>
      </c>
      <c r="F1" s="6" t="s">
        <v>4</v>
      </c>
      <c r="G1" s="6" t="s">
        <v>5</v>
      </c>
      <c r="H1" s="6" t="s">
        <v>6</v>
      </c>
      <c r="I1" s="6" t="s">
        <v>23</v>
      </c>
      <c r="J1" s="7" t="s">
        <v>7</v>
      </c>
    </row>
    <row r="2" spans="1:17" x14ac:dyDescent="0.25">
      <c r="B2" s="44">
        <v>1</v>
      </c>
      <c r="C2" s="171" t="s">
        <v>103</v>
      </c>
      <c r="D2" s="171"/>
      <c r="E2" s="45"/>
      <c r="F2" s="46"/>
      <c r="G2" s="46"/>
      <c r="H2" s="46"/>
      <c r="I2" s="46"/>
      <c r="J2" s="47"/>
    </row>
    <row r="3" spans="1:17" s="8" customFormat="1" x14ac:dyDescent="0.25">
      <c r="B3" s="9" t="s">
        <v>9</v>
      </c>
      <c r="C3" s="126" t="s">
        <v>108</v>
      </c>
      <c r="D3" s="17" t="s">
        <v>10</v>
      </c>
      <c r="E3" s="11" t="s">
        <v>11</v>
      </c>
      <c r="F3" s="12">
        <v>6</v>
      </c>
      <c r="G3" s="127"/>
      <c r="H3" s="127"/>
      <c r="I3" s="127">
        <f>ROUND(G3+H3,2)</f>
        <v>0</v>
      </c>
      <c r="J3" s="14">
        <f>ROUND(I3*F3,2)</f>
        <v>0</v>
      </c>
    </row>
    <row r="4" spans="1:17" s="8" customFormat="1" ht="30" x14ac:dyDescent="0.25">
      <c r="A4" s="15"/>
      <c r="B4" s="9" t="s">
        <v>12</v>
      </c>
      <c r="C4" s="126" t="s">
        <v>109</v>
      </c>
      <c r="D4" s="17" t="s">
        <v>13</v>
      </c>
      <c r="E4" s="16" t="s">
        <v>11</v>
      </c>
      <c r="F4" s="13">
        <v>10</v>
      </c>
      <c r="G4" s="127"/>
      <c r="H4" s="127"/>
      <c r="I4" s="127">
        <f t="shared" ref="I4:I6" si="0">ROUND(G4+H4,2)</f>
        <v>0</v>
      </c>
      <c r="J4" s="14">
        <f t="shared" ref="J4:J6" si="1">ROUND(I4*F4,2)</f>
        <v>0</v>
      </c>
    </row>
    <row r="5" spans="1:17" s="8" customFormat="1" x14ac:dyDescent="0.25">
      <c r="B5" s="9" t="s">
        <v>14</v>
      </c>
      <c r="C5" s="126" t="s">
        <v>110</v>
      </c>
      <c r="D5" s="128" t="s">
        <v>111</v>
      </c>
      <c r="E5" s="129" t="s">
        <v>112</v>
      </c>
      <c r="F5" s="12">
        <v>6</v>
      </c>
      <c r="G5" s="127"/>
      <c r="H5" s="127"/>
      <c r="I5" s="127">
        <f t="shared" si="0"/>
        <v>0</v>
      </c>
      <c r="J5" s="14">
        <f t="shared" si="1"/>
        <v>0</v>
      </c>
      <c r="M5" s="19"/>
      <c r="N5" s="19"/>
      <c r="O5" s="20"/>
      <c r="P5" s="21"/>
      <c r="Q5" s="22"/>
    </row>
    <row r="6" spans="1:17" s="8" customFormat="1" x14ac:dyDescent="0.25">
      <c r="B6" s="9" t="s">
        <v>17</v>
      </c>
      <c r="C6" s="126" t="s">
        <v>113</v>
      </c>
      <c r="D6" s="128" t="s">
        <v>18</v>
      </c>
      <c r="E6" s="129" t="s">
        <v>11</v>
      </c>
      <c r="F6" s="12">
        <v>100</v>
      </c>
      <c r="G6" s="127"/>
      <c r="H6" s="127"/>
      <c r="I6" s="127">
        <f t="shared" si="0"/>
        <v>0</v>
      </c>
      <c r="J6" s="14">
        <f t="shared" si="1"/>
        <v>0</v>
      </c>
      <c r="M6" s="19"/>
      <c r="N6" s="19"/>
      <c r="O6" s="20"/>
      <c r="P6" s="21"/>
      <c r="Q6" s="22"/>
    </row>
    <row r="7" spans="1:17" x14ac:dyDescent="0.25">
      <c r="B7" s="25"/>
      <c r="C7" s="26"/>
      <c r="D7" s="27"/>
      <c r="E7" s="26"/>
      <c r="F7" s="28"/>
      <c r="G7" s="29"/>
      <c r="H7" s="29"/>
      <c r="I7" s="28"/>
      <c r="J7" s="30"/>
    </row>
    <row r="8" spans="1:17" x14ac:dyDescent="0.25">
      <c r="B8" s="31"/>
      <c r="C8" s="32"/>
      <c r="D8" s="172" t="s">
        <v>19</v>
      </c>
      <c r="E8" s="173"/>
      <c r="F8" s="173"/>
      <c r="G8" s="173"/>
      <c r="H8" s="173"/>
      <c r="I8" s="174"/>
      <c r="J8" s="43">
        <f>SUM(J3:J7)</f>
        <v>0</v>
      </c>
    </row>
    <row r="9" spans="1:17" x14ac:dyDescent="0.25">
      <c r="B9" s="33"/>
      <c r="C9" s="26"/>
      <c r="D9" s="27"/>
      <c r="E9" s="26"/>
      <c r="F9" s="28"/>
      <c r="G9" s="29"/>
      <c r="H9" s="29"/>
      <c r="I9" s="28"/>
      <c r="J9" s="30"/>
    </row>
    <row r="10" spans="1:17" x14ac:dyDescent="0.25">
      <c r="B10" s="48">
        <v>2</v>
      </c>
      <c r="C10" s="175" t="s">
        <v>105</v>
      </c>
      <c r="D10" s="175"/>
      <c r="E10" s="49"/>
      <c r="F10" s="50"/>
      <c r="G10" s="50"/>
      <c r="H10" s="50"/>
      <c r="I10" s="50"/>
      <c r="J10" s="51"/>
    </row>
    <row r="11" spans="1:17" x14ac:dyDescent="0.25">
      <c r="B11" s="34" t="s">
        <v>20</v>
      </c>
      <c r="C11" s="126" t="s">
        <v>114</v>
      </c>
      <c r="D11" s="53" t="s">
        <v>79</v>
      </c>
      <c r="E11" s="54" t="s">
        <v>80</v>
      </c>
      <c r="F11" s="12">
        <v>1</v>
      </c>
      <c r="G11" s="127"/>
      <c r="H11" s="127"/>
      <c r="I11" s="127">
        <f>ROUND(G11+H11,2)</f>
        <v>0</v>
      </c>
      <c r="J11" s="24">
        <f>ROUND(I11*F11,2)</f>
        <v>0</v>
      </c>
    </row>
    <row r="12" spans="1:17" x14ac:dyDescent="0.25">
      <c r="B12" s="34" t="s">
        <v>21</v>
      </c>
      <c r="C12" s="126" t="s">
        <v>115</v>
      </c>
      <c r="D12" s="53" t="s">
        <v>81</v>
      </c>
      <c r="E12" s="54" t="s">
        <v>11</v>
      </c>
      <c r="F12" s="12">
        <v>250</v>
      </c>
      <c r="G12" s="127"/>
      <c r="H12" s="127"/>
      <c r="I12" s="127">
        <f t="shared" ref="I12:I14" si="2">ROUND(G12+H12,2)</f>
        <v>0</v>
      </c>
      <c r="J12" s="24">
        <f t="shared" ref="J12:J14" si="3">ROUND(I12*F12,2)</f>
        <v>0</v>
      </c>
    </row>
    <row r="13" spans="1:17" x14ac:dyDescent="0.25">
      <c r="B13" s="34" t="s">
        <v>61</v>
      </c>
      <c r="C13" s="126" t="s">
        <v>116</v>
      </c>
      <c r="D13" s="53" t="s">
        <v>82</v>
      </c>
      <c r="E13" s="54" t="s">
        <v>80</v>
      </c>
      <c r="F13" s="12">
        <v>1</v>
      </c>
      <c r="G13" s="127"/>
      <c r="H13" s="127"/>
      <c r="I13" s="127">
        <f t="shared" si="2"/>
        <v>0</v>
      </c>
      <c r="J13" s="24">
        <f t="shared" si="3"/>
        <v>0</v>
      </c>
    </row>
    <row r="14" spans="1:17" x14ac:dyDescent="0.25">
      <c r="B14" s="34" t="s">
        <v>64</v>
      </c>
      <c r="C14" s="126" t="s">
        <v>117</v>
      </c>
      <c r="D14" s="53" t="s">
        <v>83</v>
      </c>
      <c r="E14" s="54" t="s">
        <v>24</v>
      </c>
      <c r="F14" s="12">
        <v>15</v>
      </c>
      <c r="G14" s="127"/>
      <c r="H14" s="127"/>
      <c r="I14" s="127">
        <f t="shared" si="2"/>
        <v>0</v>
      </c>
      <c r="J14" s="24">
        <f t="shared" si="3"/>
        <v>0</v>
      </c>
    </row>
    <row r="15" spans="1:17" ht="14.25" customHeight="1" x14ac:dyDescent="0.25">
      <c r="B15" s="33"/>
      <c r="C15" s="93"/>
      <c r="D15" s="93"/>
      <c r="E15" s="94"/>
      <c r="F15" s="28"/>
      <c r="G15" s="29"/>
      <c r="H15" s="29"/>
      <c r="I15" s="28"/>
      <c r="J15" s="30"/>
    </row>
    <row r="16" spans="1:17" x14ac:dyDescent="0.25">
      <c r="B16" s="31"/>
      <c r="C16" s="32"/>
      <c r="D16" s="172" t="s">
        <v>19</v>
      </c>
      <c r="E16" s="173"/>
      <c r="F16" s="173"/>
      <c r="G16" s="173"/>
      <c r="H16" s="173"/>
      <c r="I16" s="174"/>
      <c r="J16" s="43">
        <f>SUM(J11:J14)</f>
        <v>0</v>
      </c>
    </row>
    <row r="17" spans="2:22" x14ac:dyDescent="0.25">
      <c r="B17" s="33"/>
      <c r="C17" s="26"/>
      <c r="D17" s="27"/>
      <c r="E17" s="26"/>
      <c r="F17" s="28"/>
      <c r="G17" s="29"/>
      <c r="H17" s="29"/>
      <c r="I17" s="28"/>
      <c r="J17" s="30"/>
    </row>
    <row r="18" spans="2:22" x14ac:dyDescent="0.25">
      <c r="B18" s="48">
        <v>3</v>
      </c>
      <c r="C18" s="175" t="s">
        <v>101</v>
      </c>
      <c r="D18" s="175"/>
      <c r="E18" s="49"/>
      <c r="F18" s="50"/>
      <c r="G18" s="50"/>
      <c r="H18" s="50"/>
      <c r="I18" s="50"/>
      <c r="J18" s="51"/>
    </row>
    <row r="19" spans="2:22" x14ac:dyDescent="0.25">
      <c r="B19" s="34" t="s">
        <v>30</v>
      </c>
      <c r="C19" s="126" t="s">
        <v>118</v>
      </c>
      <c r="D19" s="52" t="s">
        <v>27</v>
      </c>
      <c r="E19" s="35" t="s">
        <v>28</v>
      </c>
      <c r="F19" s="12">
        <v>80</v>
      </c>
      <c r="G19" s="127"/>
      <c r="H19" s="127"/>
      <c r="I19" s="127">
        <f>ROUND(G19+H19,2)</f>
        <v>0</v>
      </c>
      <c r="J19" s="24">
        <f>ROUND(I19*F19,2)</f>
        <v>0</v>
      </c>
    </row>
    <row r="20" spans="2:22" ht="30" x14ac:dyDescent="0.25">
      <c r="B20" s="34" t="s">
        <v>46</v>
      </c>
      <c r="C20" s="126" t="s">
        <v>119</v>
      </c>
      <c r="D20" s="90" t="s">
        <v>99</v>
      </c>
      <c r="E20" s="35" t="s">
        <v>28</v>
      </c>
      <c r="F20" s="12">
        <v>80</v>
      </c>
      <c r="G20" s="127"/>
      <c r="H20" s="127"/>
      <c r="I20" s="127">
        <f t="shared" ref="I20:I23" si="4">ROUND(G20+H20,2)</f>
        <v>0</v>
      </c>
      <c r="J20" s="24">
        <f t="shared" ref="J20:J24" si="5">ROUND(I20*F20,2)</f>
        <v>0</v>
      </c>
    </row>
    <row r="21" spans="2:22" x14ac:dyDescent="0.25">
      <c r="B21" s="34" t="s">
        <v>84</v>
      </c>
      <c r="C21" s="126" t="s">
        <v>120</v>
      </c>
      <c r="D21" s="53" t="s">
        <v>60</v>
      </c>
      <c r="E21" s="54" t="s">
        <v>28</v>
      </c>
      <c r="F21" s="12">
        <v>10</v>
      </c>
      <c r="G21" s="127"/>
      <c r="H21" s="127"/>
      <c r="I21" s="127">
        <f t="shared" si="4"/>
        <v>0</v>
      </c>
      <c r="J21" s="24">
        <f t="shared" si="5"/>
        <v>0</v>
      </c>
    </row>
    <row r="22" spans="2:22" x14ac:dyDescent="0.25">
      <c r="B22" s="34" t="s">
        <v>85</v>
      </c>
      <c r="C22" s="11" t="s">
        <v>15</v>
      </c>
      <c r="D22" s="53" t="s">
        <v>70</v>
      </c>
      <c r="E22" s="54" t="s">
        <v>65</v>
      </c>
      <c r="F22" s="12">
        <v>15</v>
      </c>
      <c r="G22" s="55"/>
      <c r="H22" s="55"/>
      <c r="I22" s="127">
        <f t="shared" si="4"/>
        <v>0</v>
      </c>
      <c r="J22" s="24">
        <f t="shared" si="5"/>
        <v>0</v>
      </c>
    </row>
    <row r="23" spans="2:22" x14ac:dyDescent="0.25">
      <c r="B23" s="34" t="s">
        <v>86</v>
      </c>
      <c r="C23" s="11" t="s">
        <v>15</v>
      </c>
      <c r="D23" s="53" t="s">
        <v>69</v>
      </c>
      <c r="E23" s="54" t="s">
        <v>24</v>
      </c>
      <c r="F23" s="12">
        <v>8</v>
      </c>
      <c r="G23" s="55"/>
      <c r="H23" s="55"/>
      <c r="I23" s="127">
        <f t="shared" si="4"/>
        <v>0</v>
      </c>
      <c r="J23" s="24">
        <f t="shared" si="5"/>
        <v>0</v>
      </c>
    </row>
    <row r="24" spans="2:22" x14ac:dyDescent="0.25">
      <c r="B24" s="34" t="s">
        <v>87</v>
      </c>
      <c r="C24" s="11" t="s">
        <v>15</v>
      </c>
      <c r="D24" s="53" t="s">
        <v>68</v>
      </c>
      <c r="E24" s="54" t="s">
        <v>16</v>
      </c>
      <c r="F24" s="12">
        <v>2</v>
      </c>
      <c r="G24" s="55"/>
      <c r="H24" s="55"/>
      <c r="I24" s="55"/>
      <c r="J24" s="24">
        <f t="shared" si="5"/>
        <v>0</v>
      </c>
      <c r="V24" s="79" t="e">
        <f>'Rio 01'!I60:J60</f>
        <v>#VALUE!</v>
      </c>
    </row>
    <row r="25" spans="2:22" ht="14.25" customHeight="1" x14ac:dyDescent="0.25">
      <c r="B25" s="33"/>
      <c r="C25" s="26"/>
      <c r="D25" s="27"/>
      <c r="E25" s="26"/>
      <c r="F25" s="28"/>
      <c r="G25" s="29"/>
      <c r="H25" s="29"/>
      <c r="I25" s="28"/>
      <c r="J25" s="30"/>
    </row>
    <row r="26" spans="2:22" x14ac:dyDescent="0.25">
      <c r="B26" s="31"/>
      <c r="C26" s="32"/>
      <c r="D26" s="172" t="s">
        <v>19</v>
      </c>
      <c r="E26" s="173"/>
      <c r="F26" s="173"/>
      <c r="G26" s="173"/>
      <c r="H26" s="173"/>
      <c r="I26" s="174"/>
      <c r="J26" s="43">
        <f>SUM(J19:J25)</f>
        <v>0</v>
      </c>
    </row>
    <row r="27" spans="2:22" x14ac:dyDescent="0.25">
      <c r="B27" s="33"/>
      <c r="C27" s="26"/>
      <c r="D27" s="27"/>
      <c r="E27" s="26"/>
      <c r="F27" s="28"/>
      <c r="G27" s="29"/>
      <c r="H27" s="29"/>
      <c r="I27" s="28"/>
      <c r="J27" s="30"/>
    </row>
    <row r="28" spans="2:22" x14ac:dyDescent="0.25">
      <c r="B28" s="48">
        <v>4</v>
      </c>
      <c r="C28" s="175" t="s">
        <v>25</v>
      </c>
      <c r="D28" s="175"/>
      <c r="E28" s="49"/>
      <c r="F28" s="50"/>
      <c r="G28" s="50"/>
      <c r="H28" s="50"/>
      <c r="I28" s="50"/>
      <c r="J28" s="51"/>
    </row>
    <row r="29" spans="2:22" x14ac:dyDescent="0.25">
      <c r="B29" s="34" t="s">
        <v>39</v>
      </c>
      <c r="C29" s="126" t="s">
        <v>121</v>
      </c>
      <c r="D29" s="52" t="s">
        <v>31</v>
      </c>
      <c r="E29" s="35" t="s">
        <v>28</v>
      </c>
      <c r="F29" s="12">
        <v>8</v>
      </c>
      <c r="G29" s="127"/>
      <c r="H29" s="127"/>
      <c r="I29" s="127">
        <f>ROUND(G29+H29,2)</f>
        <v>0</v>
      </c>
      <c r="J29" s="24">
        <f>ROUND(F29*I29,2)</f>
        <v>0</v>
      </c>
    </row>
    <row r="30" spans="2:22" x14ac:dyDescent="0.25">
      <c r="B30" s="34" t="s">
        <v>88</v>
      </c>
      <c r="C30" s="126" t="s">
        <v>122</v>
      </c>
      <c r="D30" s="53" t="s">
        <v>47</v>
      </c>
      <c r="E30" s="54" t="s">
        <v>28</v>
      </c>
      <c r="F30" s="12">
        <v>6</v>
      </c>
      <c r="G30" s="127"/>
      <c r="H30" s="127"/>
      <c r="I30" s="127">
        <f>ROUND(G30+H30,2)</f>
        <v>0</v>
      </c>
      <c r="J30" s="24">
        <f>ROUND(F30*I30,2)</f>
        <v>0</v>
      </c>
    </row>
    <row r="31" spans="2:22" ht="14.25" customHeight="1" x14ac:dyDescent="0.25">
      <c r="B31" s="33"/>
      <c r="C31" s="26"/>
      <c r="D31" s="27"/>
      <c r="E31" s="26"/>
      <c r="F31" s="28"/>
      <c r="G31" s="29"/>
      <c r="H31" s="29"/>
      <c r="I31" s="28"/>
      <c r="J31" s="30"/>
    </row>
    <row r="32" spans="2:22" x14ac:dyDescent="0.25">
      <c r="B32" s="31"/>
      <c r="C32" s="32"/>
      <c r="D32" s="172" t="s">
        <v>19</v>
      </c>
      <c r="E32" s="173"/>
      <c r="F32" s="173"/>
      <c r="G32" s="173"/>
      <c r="H32" s="173"/>
      <c r="I32" s="174"/>
      <c r="J32" s="43">
        <f>SUM(J29:J31)</f>
        <v>0</v>
      </c>
    </row>
    <row r="33" spans="2:10" x14ac:dyDescent="0.25">
      <c r="B33" s="33"/>
      <c r="C33" s="26"/>
      <c r="D33" s="27"/>
      <c r="E33" s="26"/>
      <c r="F33" s="28"/>
      <c r="G33" s="29"/>
      <c r="H33" s="29"/>
      <c r="I33" s="28"/>
      <c r="J33" s="30"/>
    </row>
    <row r="34" spans="2:10" x14ac:dyDescent="0.25">
      <c r="B34" s="48">
        <v>5</v>
      </c>
      <c r="C34" s="175" t="s">
        <v>43</v>
      </c>
      <c r="D34" s="175"/>
      <c r="E34" s="49"/>
      <c r="F34" s="50"/>
      <c r="G34" s="50"/>
      <c r="H34" s="50"/>
      <c r="I34" s="50"/>
      <c r="J34" s="51"/>
    </row>
    <row r="35" spans="2:10" ht="30" x14ac:dyDescent="0.25">
      <c r="B35" s="34" t="s">
        <v>35</v>
      </c>
      <c r="C35" s="126" t="s">
        <v>123</v>
      </c>
      <c r="D35" s="53" t="s">
        <v>48</v>
      </c>
      <c r="E35" s="35" t="s">
        <v>28</v>
      </c>
      <c r="F35" s="12">
        <v>16</v>
      </c>
      <c r="G35" s="127"/>
      <c r="H35" s="127"/>
      <c r="I35" s="127">
        <f>ROUND(G35+H35,2)</f>
        <v>0</v>
      </c>
      <c r="J35" s="24">
        <f>ROUND(F35*I35,2)</f>
        <v>0</v>
      </c>
    </row>
    <row r="36" spans="2:10" ht="15" customHeight="1" x14ac:dyDescent="0.25">
      <c r="B36" s="34" t="s">
        <v>36</v>
      </c>
      <c r="C36" s="126" t="s">
        <v>124</v>
      </c>
      <c r="D36" s="91" t="s">
        <v>102</v>
      </c>
      <c r="E36" s="92" t="s">
        <v>11</v>
      </c>
      <c r="F36" s="12">
        <v>24</v>
      </c>
      <c r="G36" s="127"/>
      <c r="H36" s="127"/>
      <c r="I36" s="127">
        <f>ROUND(G36+H36,2)</f>
        <v>0</v>
      </c>
      <c r="J36" s="24">
        <f>ROUND(F36*I36,2)</f>
        <v>0</v>
      </c>
    </row>
    <row r="37" spans="2:10" ht="14.25" customHeight="1" x14ac:dyDescent="0.25">
      <c r="B37" s="33"/>
      <c r="C37" s="26"/>
      <c r="D37" s="27"/>
      <c r="E37" s="26"/>
      <c r="F37" s="28"/>
      <c r="G37" s="29"/>
      <c r="H37" s="29"/>
      <c r="I37" s="28"/>
      <c r="J37" s="30"/>
    </row>
    <row r="38" spans="2:10" x14ac:dyDescent="0.25">
      <c r="B38" s="31"/>
      <c r="C38" s="32"/>
      <c r="D38" s="172" t="s">
        <v>19</v>
      </c>
      <c r="E38" s="173"/>
      <c r="F38" s="173"/>
      <c r="G38" s="173"/>
      <c r="H38" s="173"/>
      <c r="I38" s="174"/>
      <c r="J38" s="43">
        <f>SUM(J35:J37)</f>
        <v>0</v>
      </c>
    </row>
    <row r="39" spans="2:10" x14ac:dyDescent="0.25">
      <c r="B39" s="33"/>
      <c r="C39" s="26"/>
      <c r="D39" s="27"/>
      <c r="E39" s="26"/>
      <c r="F39" s="28"/>
      <c r="G39" s="29"/>
      <c r="H39" s="29"/>
      <c r="I39" s="28"/>
      <c r="J39" s="30"/>
    </row>
    <row r="40" spans="2:10" x14ac:dyDescent="0.25">
      <c r="B40" s="48">
        <v>6</v>
      </c>
      <c r="C40" s="175" t="s">
        <v>44</v>
      </c>
      <c r="D40" s="175"/>
      <c r="E40" s="49"/>
      <c r="F40" s="50"/>
      <c r="G40" s="50"/>
      <c r="H40" s="50"/>
      <c r="I40" s="50"/>
      <c r="J40" s="51"/>
    </row>
    <row r="41" spans="2:10" ht="30" x14ac:dyDescent="0.25">
      <c r="B41" s="34" t="s">
        <v>40</v>
      </c>
      <c r="C41" s="126" t="s">
        <v>132</v>
      </c>
      <c r="D41" s="128" t="s">
        <v>136</v>
      </c>
      <c r="E41" s="35" t="s">
        <v>65</v>
      </c>
      <c r="F41" s="12">
        <v>8</v>
      </c>
      <c r="G41" s="127"/>
      <c r="H41" s="127"/>
      <c r="I41" s="127">
        <f>ROUND(G41+H41,2)</f>
        <v>0</v>
      </c>
      <c r="J41" s="24">
        <f>ROUND(F41*I41,2)</f>
        <v>0</v>
      </c>
    </row>
    <row r="42" spans="2:10" x14ac:dyDescent="0.25">
      <c r="B42" s="34" t="s">
        <v>41</v>
      </c>
      <c r="C42" s="126" t="s">
        <v>133</v>
      </c>
      <c r="D42" s="52" t="s">
        <v>32</v>
      </c>
      <c r="E42" s="35" t="s">
        <v>33</v>
      </c>
      <c r="F42" s="12">
        <v>200</v>
      </c>
      <c r="G42" s="127"/>
      <c r="H42" s="127"/>
      <c r="I42" s="127">
        <f t="shared" ref="I42:I47" si="6">ROUND(G42+H42,2)</f>
        <v>0</v>
      </c>
      <c r="J42" s="24">
        <f t="shared" ref="J42:J47" si="7">ROUND(F42*I42,2)</f>
        <v>0</v>
      </c>
    </row>
    <row r="43" spans="2:10" x14ac:dyDescent="0.25">
      <c r="B43" s="34" t="s">
        <v>59</v>
      </c>
      <c r="C43" s="126" t="s">
        <v>125</v>
      </c>
      <c r="D43" s="53" t="s">
        <v>62</v>
      </c>
      <c r="E43" s="35" t="s">
        <v>28</v>
      </c>
      <c r="F43" s="12">
        <v>4</v>
      </c>
      <c r="G43" s="127"/>
      <c r="H43" s="127"/>
      <c r="I43" s="127">
        <f t="shared" si="6"/>
        <v>0</v>
      </c>
      <c r="J43" s="24">
        <f t="shared" si="7"/>
        <v>0</v>
      </c>
    </row>
    <row r="44" spans="2:10" x14ac:dyDescent="0.25">
      <c r="B44" s="34" t="s">
        <v>63</v>
      </c>
      <c r="C44" s="126" t="s">
        <v>126</v>
      </c>
      <c r="D44" s="52" t="s">
        <v>34</v>
      </c>
      <c r="E44" s="35" t="s">
        <v>28</v>
      </c>
      <c r="F44" s="12">
        <v>4</v>
      </c>
      <c r="G44" s="127"/>
      <c r="H44" s="127"/>
      <c r="I44" s="127">
        <f t="shared" si="6"/>
        <v>0</v>
      </c>
      <c r="J44" s="24">
        <f t="shared" si="7"/>
        <v>0</v>
      </c>
    </row>
    <row r="45" spans="2:10" x14ac:dyDescent="0.25">
      <c r="B45" s="34" t="s">
        <v>89</v>
      </c>
      <c r="C45" s="126" t="s">
        <v>127</v>
      </c>
      <c r="D45" s="53" t="s">
        <v>74</v>
      </c>
      <c r="E45" s="54" t="s">
        <v>24</v>
      </c>
      <c r="F45" s="12">
        <v>10</v>
      </c>
      <c r="G45" s="127"/>
      <c r="H45" s="127"/>
      <c r="I45" s="127">
        <f t="shared" si="6"/>
        <v>0</v>
      </c>
      <c r="J45" s="24">
        <f t="shared" si="7"/>
        <v>0</v>
      </c>
    </row>
    <row r="46" spans="2:10" x14ac:dyDescent="0.25">
      <c r="B46" s="34" t="s">
        <v>90</v>
      </c>
      <c r="C46" s="126" t="s">
        <v>138</v>
      </c>
      <c r="D46" s="128" t="s">
        <v>139</v>
      </c>
      <c r="E46" s="129" t="s">
        <v>33</v>
      </c>
      <c r="F46" s="12">
        <v>5</v>
      </c>
      <c r="G46" s="127"/>
      <c r="H46" s="127"/>
      <c r="I46" s="127">
        <f t="shared" si="6"/>
        <v>0</v>
      </c>
      <c r="J46" s="24">
        <f t="shared" si="7"/>
        <v>0</v>
      </c>
    </row>
    <row r="47" spans="2:10" x14ac:dyDescent="0.25">
      <c r="B47" s="34" t="s">
        <v>91</v>
      </c>
      <c r="C47" s="126" t="s">
        <v>128</v>
      </c>
      <c r="D47" s="53" t="s">
        <v>75</v>
      </c>
      <c r="E47" s="54" t="s">
        <v>11</v>
      </c>
      <c r="F47" s="12">
        <v>1</v>
      </c>
      <c r="G47" s="127"/>
      <c r="H47" s="127"/>
      <c r="I47" s="127">
        <f t="shared" si="6"/>
        <v>0</v>
      </c>
      <c r="J47" s="24">
        <f t="shared" si="7"/>
        <v>0</v>
      </c>
    </row>
    <row r="48" spans="2:10" ht="14.25" customHeight="1" x14ac:dyDescent="0.25">
      <c r="B48" s="33"/>
      <c r="C48" s="26"/>
      <c r="D48" s="27"/>
      <c r="E48" s="26"/>
      <c r="F48" s="28"/>
      <c r="G48" s="29"/>
      <c r="H48" s="29"/>
      <c r="I48" s="28"/>
      <c r="J48" s="30"/>
    </row>
    <row r="49" spans="2:10" x14ac:dyDescent="0.25">
      <c r="B49" s="31"/>
      <c r="C49" s="32"/>
      <c r="D49" s="172" t="s">
        <v>19</v>
      </c>
      <c r="E49" s="173"/>
      <c r="F49" s="173"/>
      <c r="G49" s="173"/>
      <c r="H49" s="173"/>
      <c r="I49" s="174"/>
      <c r="J49" s="43">
        <f>SUM(J41:J48)</f>
        <v>0</v>
      </c>
    </row>
    <row r="50" spans="2:10" x14ac:dyDescent="0.25">
      <c r="B50" s="33"/>
      <c r="C50" s="26"/>
      <c r="D50" s="27"/>
      <c r="E50" s="26"/>
      <c r="F50" s="28"/>
      <c r="G50" s="29"/>
      <c r="H50" s="29"/>
      <c r="I50" s="28"/>
      <c r="J50" s="30"/>
    </row>
    <row r="51" spans="2:10" x14ac:dyDescent="0.25">
      <c r="B51" s="48">
        <v>7</v>
      </c>
      <c r="C51" s="175" t="s">
        <v>26</v>
      </c>
      <c r="D51" s="175"/>
      <c r="E51" s="49"/>
      <c r="F51" s="50"/>
      <c r="G51" s="50"/>
      <c r="H51" s="50"/>
      <c r="I51" s="50"/>
      <c r="J51" s="51"/>
    </row>
    <row r="52" spans="2:10" x14ac:dyDescent="0.25">
      <c r="B52" s="34" t="s">
        <v>92</v>
      </c>
      <c r="C52" s="126" t="s">
        <v>129</v>
      </c>
      <c r="D52" s="52" t="s">
        <v>42</v>
      </c>
      <c r="E52" s="35" t="s">
        <v>28</v>
      </c>
      <c r="F52" s="12">
        <v>8</v>
      </c>
      <c r="G52" s="127"/>
      <c r="H52" s="127"/>
      <c r="I52" s="127">
        <f>ROUND(G52+H52,2)</f>
        <v>0</v>
      </c>
      <c r="J52" s="24">
        <f>ROUND(F52*I52,2)</f>
        <v>0</v>
      </c>
    </row>
    <row r="53" spans="2:10" x14ac:dyDescent="0.25">
      <c r="B53" s="34" t="s">
        <v>93</v>
      </c>
      <c r="C53" s="126" t="s">
        <v>119</v>
      </c>
      <c r="D53" s="53" t="s">
        <v>29</v>
      </c>
      <c r="E53" s="54" t="s">
        <v>28</v>
      </c>
      <c r="F53" s="12">
        <v>8</v>
      </c>
      <c r="G53" s="127"/>
      <c r="H53" s="127"/>
      <c r="I53" s="127">
        <f t="shared" ref="I53:I55" si="8">ROUND(G53+H53,2)</f>
        <v>0</v>
      </c>
      <c r="J53" s="24">
        <f t="shared" ref="J53:J55" si="9">ROUND(F53*I53,2)</f>
        <v>0</v>
      </c>
    </row>
    <row r="54" spans="2:10" x14ac:dyDescent="0.25">
      <c r="B54" s="34" t="s">
        <v>94</v>
      </c>
      <c r="C54" s="126" t="s">
        <v>130</v>
      </c>
      <c r="D54" s="53" t="s">
        <v>45</v>
      </c>
      <c r="E54" s="54" t="s">
        <v>11</v>
      </c>
      <c r="F54" s="12">
        <v>16</v>
      </c>
      <c r="G54" s="127"/>
      <c r="H54" s="127"/>
      <c r="I54" s="127">
        <f t="shared" si="8"/>
        <v>0</v>
      </c>
      <c r="J54" s="24">
        <f t="shared" si="9"/>
        <v>0</v>
      </c>
    </row>
    <row r="55" spans="2:10" x14ac:dyDescent="0.25">
      <c r="B55" s="34" t="s">
        <v>95</v>
      </c>
      <c r="C55" s="126" t="s">
        <v>131</v>
      </c>
      <c r="D55" s="53" t="s">
        <v>58</v>
      </c>
      <c r="E55" s="54" t="s">
        <v>24</v>
      </c>
      <c r="F55" s="12">
        <v>100</v>
      </c>
      <c r="G55" s="127"/>
      <c r="H55" s="127"/>
      <c r="I55" s="127">
        <f t="shared" si="8"/>
        <v>0</v>
      </c>
      <c r="J55" s="24">
        <f t="shared" si="9"/>
        <v>0</v>
      </c>
    </row>
    <row r="56" spans="2:10" ht="14.25" customHeight="1" x14ac:dyDescent="0.25">
      <c r="B56" s="33"/>
      <c r="C56" s="26"/>
      <c r="D56" s="27"/>
      <c r="E56" s="26"/>
      <c r="F56" s="28"/>
      <c r="G56" s="29"/>
      <c r="H56" s="29"/>
      <c r="I56" s="28"/>
      <c r="J56" s="30"/>
    </row>
    <row r="57" spans="2:10" x14ac:dyDescent="0.25">
      <c r="B57" s="31"/>
      <c r="C57" s="32"/>
      <c r="D57" s="172" t="s">
        <v>19</v>
      </c>
      <c r="E57" s="173"/>
      <c r="F57" s="173"/>
      <c r="G57" s="173"/>
      <c r="H57" s="173"/>
      <c r="I57" s="174"/>
      <c r="J57" s="43">
        <f>SUM(J52:J56)</f>
        <v>0</v>
      </c>
    </row>
    <row r="58" spans="2:10" x14ac:dyDescent="0.25">
      <c r="B58" s="36"/>
      <c r="C58" s="37"/>
      <c r="D58" s="38"/>
      <c r="E58" s="37"/>
      <c r="F58" s="39"/>
      <c r="G58" s="40"/>
      <c r="H58" s="40"/>
      <c r="I58" s="39"/>
      <c r="J58" s="41"/>
    </row>
    <row r="59" spans="2:10" ht="7.5" customHeight="1" x14ac:dyDescent="0.25">
      <c r="B59" s="42"/>
      <c r="C59" s="26"/>
      <c r="D59" s="27"/>
      <c r="E59" s="26"/>
      <c r="F59" s="28"/>
      <c r="G59" s="29"/>
      <c r="H59" s="29"/>
      <c r="I59" s="28"/>
      <c r="J59" s="28"/>
    </row>
    <row r="60" spans="2:10" ht="18" customHeight="1" x14ac:dyDescent="0.25">
      <c r="B60" s="182" t="s">
        <v>7</v>
      </c>
      <c r="C60" s="135"/>
      <c r="D60" s="135"/>
      <c r="E60" s="135"/>
      <c r="F60" s="135"/>
      <c r="G60" s="135"/>
      <c r="H60" s="135"/>
      <c r="I60" s="176">
        <f>J8+J16+J32+J38+J26+J49+J57</f>
        <v>0</v>
      </c>
      <c r="J60" s="177"/>
    </row>
    <row r="61" spans="2:10" ht="18" customHeight="1" x14ac:dyDescent="0.25">
      <c r="B61" s="183" t="s">
        <v>106</v>
      </c>
      <c r="C61" s="184"/>
      <c r="D61" s="184"/>
      <c r="E61" s="184"/>
      <c r="F61" s="184"/>
      <c r="G61" s="184"/>
      <c r="H61" s="184"/>
      <c r="I61" s="178">
        <f>ROUND(I60*0.3,2)</f>
        <v>0</v>
      </c>
      <c r="J61" s="179">
        <f>I60*0.3</f>
        <v>0</v>
      </c>
    </row>
    <row r="62" spans="2:10" ht="18.75" customHeight="1" x14ac:dyDescent="0.25">
      <c r="B62" s="185" t="s">
        <v>22</v>
      </c>
      <c r="C62" s="186"/>
      <c r="D62" s="186"/>
      <c r="E62" s="186"/>
      <c r="F62" s="186"/>
      <c r="G62" s="186"/>
      <c r="H62" s="186"/>
      <c r="I62" s="180">
        <f>ROUND(I60+I61,2)</f>
        <v>0</v>
      </c>
      <c r="J62" s="181"/>
    </row>
  </sheetData>
  <mergeCells count="20">
    <mergeCell ref="I61:J61"/>
    <mergeCell ref="I62:J62"/>
    <mergeCell ref="B60:H60"/>
    <mergeCell ref="B61:H61"/>
    <mergeCell ref="B62:H62"/>
    <mergeCell ref="C2:D2"/>
    <mergeCell ref="D8:I8"/>
    <mergeCell ref="C10:D10"/>
    <mergeCell ref="D16:I16"/>
    <mergeCell ref="I60:J60"/>
    <mergeCell ref="C28:D28"/>
    <mergeCell ref="D32:I32"/>
    <mergeCell ref="C34:D34"/>
    <mergeCell ref="D38:I38"/>
    <mergeCell ref="C40:D40"/>
    <mergeCell ref="D49:I49"/>
    <mergeCell ref="C51:D51"/>
    <mergeCell ref="D57:I57"/>
    <mergeCell ref="C18:D18"/>
    <mergeCell ref="D26:I26"/>
  </mergeCells>
  <printOptions horizontalCentered="1"/>
  <pageMargins left="0.19685039370078741" right="0.19685039370078741" top="1.3779527559055118" bottom="0.98425196850393704" header="0.39370078740157483" footer="0.19685039370078741"/>
  <pageSetup paperSize="9" scale="60" fitToHeight="0" orientation="landscape" r:id="rId1"/>
  <headerFooter scaleWithDoc="0">
    <oddHeader>&amp;L&amp;G&amp;C&amp;"Ecofont Vera Sans,Regular"&amp;14
PE - Juquery
Obras de Drenagem de Transposição de Talvegues
&amp;A&amp;R&amp;"Ecofont Vera Sans,Regular"&amp;8
Cronograma Físico Financeiro
Boletim CPOS 168 - Out/2016</oddHeader>
    <oddFooter>&amp;L&amp;"Ecofont Vera Sans,Regular"&amp;8&amp;G&amp;F&amp;C&amp;"Ecofont Vera Sans,Regular"&amp;8Av. Prof. Frederico Herman Júnior, 345 – Prédio 12, 1°andar
(11) 2997-5000 – www.fflorestal.sp.gov.br
Página &amp;P de &amp;N&amp;R&amp;12Folha:____________
Proc.: _______/____
Rubrica: __________</oddFooter>
  </headerFooter>
  <rowBreaks count="1" manualBreakCount="1">
    <brk id="39" min="1" max="9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showGridLines="0" view="pageBreakPreview" zoomScale="60" zoomScaleNormal="100" workbookViewId="0">
      <selection activeCell="K22" sqref="K22:K23"/>
    </sheetView>
  </sheetViews>
  <sheetFormatPr defaultRowHeight="15" x14ac:dyDescent="0.25"/>
  <cols>
    <col min="1" max="1" width="8.7109375" style="1" customWidth="1"/>
    <col min="2" max="2" width="12.7109375" style="1" customWidth="1"/>
    <col min="3" max="3" width="100.7109375" style="1" customWidth="1"/>
    <col min="4" max="4" width="7.7109375" style="1" customWidth="1"/>
    <col min="5" max="9" width="15.7109375" style="2" customWidth="1"/>
    <col min="10" max="10" width="18.7109375" style="1" customWidth="1"/>
    <col min="11" max="16384" width="9.140625" style="1"/>
  </cols>
  <sheetData>
    <row r="1" spans="1:15" ht="30" x14ac:dyDescent="0.25">
      <c r="A1" s="3" t="s">
        <v>0</v>
      </c>
      <c r="B1" s="4" t="s">
        <v>1</v>
      </c>
      <c r="C1" s="5" t="s">
        <v>2</v>
      </c>
      <c r="D1" s="4" t="s">
        <v>3</v>
      </c>
      <c r="E1" s="6" t="s">
        <v>4</v>
      </c>
      <c r="F1" s="6" t="s">
        <v>5</v>
      </c>
      <c r="G1" s="6" t="s">
        <v>6</v>
      </c>
      <c r="H1" s="6" t="s">
        <v>23</v>
      </c>
      <c r="I1" s="7" t="s">
        <v>7</v>
      </c>
    </row>
    <row r="2" spans="1:15" x14ac:dyDescent="0.25">
      <c r="A2" s="44">
        <v>1</v>
      </c>
      <c r="B2" s="171" t="s">
        <v>103</v>
      </c>
      <c r="C2" s="171"/>
      <c r="D2" s="45"/>
      <c r="E2" s="46"/>
      <c r="F2" s="46"/>
      <c r="G2" s="46"/>
      <c r="H2" s="46"/>
      <c r="I2" s="47"/>
    </row>
    <row r="3" spans="1:15" s="8" customFormat="1" ht="30" x14ac:dyDescent="0.25">
      <c r="A3" s="9" t="s">
        <v>12</v>
      </c>
      <c r="B3" s="126" t="s">
        <v>109</v>
      </c>
      <c r="C3" s="17" t="s">
        <v>13</v>
      </c>
      <c r="D3" s="16" t="s">
        <v>11</v>
      </c>
      <c r="E3" s="13">
        <v>10</v>
      </c>
      <c r="F3" s="127"/>
      <c r="G3" s="127"/>
      <c r="H3" s="127">
        <f>ROUND(F3+G3,2)</f>
        <v>0</v>
      </c>
      <c r="I3" s="127">
        <f>ROUND(E3*H3,2)</f>
        <v>0</v>
      </c>
    </row>
    <row r="4" spans="1:15" s="8" customFormat="1" x14ac:dyDescent="0.25">
      <c r="A4" s="9" t="s">
        <v>14</v>
      </c>
      <c r="B4" s="126" t="s">
        <v>110</v>
      </c>
      <c r="C4" s="10" t="s">
        <v>8</v>
      </c>
      <c r="D4" s="11" t="s">
        <v>16</v>
      </c>
      <c r="E4" s="12">
        <v>6</v>
      </c>
      <c r="F4" s="127"/>
      <c r="G4" s="127"/>
      <c r="H4" s="127">
        <f t="shared" ref="H4:H5" si="0">ROUND(F4+G4,2)</f>
        <v>0</v>
      </c>
      <c r="I4" s="127">
        <f t="shared" ref="I4:I5" si="1">ROUND(E4*H4,2)</f>
        <v>0</v>
      </c>
      <c r="K4" s="19"/>
      <c r="L4" s="19"/>
      <c r="M4" s="20"/>
      <c r="N4" s="21"/>
      <c r="O4" s="22"/>
    </row>
    <row r="5" spans="1:15" s="8" customFormat="1" x14ac:dyDescent="0.25">
      <c r="A5" s="9" t="s">
        <v>17</v>
      </c>
      <c r="B5" s="126" t="s">
        <v>113</v>
      </c>
      <c r="C5" s="10" t="s">
        <v>18</v>
      </c>
      <c r="D5" s="11" t="s">
        <v>16</v>
      </c>
      <c r="E5" s="12">
        <v>100</v>
      </c>
      <c r="F5" s="127"/>
      <c r="G5" s="127"/>
      <c r="H5" s="127">
        <f t="shared" si="0"/>
        <v>0</v>
      </c>
      <c r="I5" s="127">
        <f t="shared" si="1"/>
        <v>0</v>
      </c>
      <c r="K5" s="19"/>
      <c r="L5" s="19"/>
      <c r="M5" s="20"/>
      <c r="N5" s="21"/>
      <c r="O5" s="22"/>
    </row>
    <row r="6" spans="1:15" x14ac:dyDescent="0.25">
      <c r="A6" s="25"/>
      <c r="B6" s="26"/>
      <c r="C6" s="27"/>
      <c r="D6" s="26"/>
      <c r="E6" s="28"/>
      <c r="F6" s="29"/>
      <c r="G6" s="29"/>
      <c r="H6" s="28"/>
      <c r="I6" s="30"/>
    </row>
    <row r="7" spans="1:15" x14ac:dyDescent="0.25">
      <c r="A7" s="31"/>
      <c r="B7" s="32"/>
      <c r="C7" s="172" t="s">
        <v>19</v>
      </c>
      <c r="D7" s="173"/>
      <c r="E7" s="173"/>
      <c r="F7" s="173"/>
      <c r="G7" s="173"/>
      <c r="H7" s="174"/>
      <c r="I7" s="43">
        <f>SUM(I3:I5)</f>
        <v>0</v>
      </c>
    </row>
    <row r="8" spans="1:15" x14ac:dyDescent="0.25">
      <c r="A8" s="33"/>
      <c r="B8" s="26"/>
      <c r="C8" s="27"/>
      <c r="D8" s="26"/>
      <c r="E8" s="28"/>
      <c r="F8" s="29"/>
      <c r="G8" s="29"/>
      <c r="H8" s="28"/>
      <c r="I8" s="30"/>
    </row>
    <row r="9" spans="1:15" x14ac:dyDescent="0.25">
      <c r="A9" s="48">
        <v>2</v>
      </c>
      <c r="B9" s="175" t="s">
        <v>101</v>
      </c>
      <c r="C9" s="175"/>
      <c r="D9" s="49"/>
      <c r="E9" s="50"/>
      <c r="F9" s="50"/>
      <c r="G9" s="50"/>
      <c r="H9" s="50"/>
      <c r="I9" s="51"/>
    </row>
    <row r="10" spans="1:15" x14ac:dyDescent="0.25">
      <c r="A10" s="34" t="s">
        <v>20</v>
      </c>
      <c r="B10" s="126" t="s">
        <v>118</v>
      </c>
      <c r="C10" s="52" t="s">
        <v>27</v>
      </c>
      <c r="D10" s="35" t="s">
        <v>28</v>
      </c>
      <c r="E10" s="12">
        <v>80</v>
      </c>
      <c r="F10" s="127"/>
      <c r="G10" s="127"/>
      <c r="H10" s="127">
        <f>ROUND(F10+G10,2)</f>
        <v>0</v>
      </c>
      <c r="I10" s="24">
        <f>E10*H10</f>
        <v>0</v>
      </c>
    </row>
    <row r="11" spans="1:15" ht="30" x14ac:dyDescent="0.25">
      <c r="A11" s="34" t="s">
        <v>21</v>
      </c>
      <c r="B11" s="126" t="s">
        <v>119</v>
      </c>
      <c r="C11" s="90" t="s">
        <v>100</v>
      </c>
      <c r="D11" s="35" t="s">
        <v>28</v>
      </c>
      <c r="E11" s="12">
        <v>80</v>
      </c>
      <c r="F11" s="127"/>
      <c r="G11" s="127"/>
      <c r="H11" s="127">
        <f t="shared" ref="H11:H15" si="2">ROUND(F11+G11,2)</f>
        <v>0</v>
      </c>
      <c r="I11" s="24">
        <f t="shared" ref="I11:I15" si="3">E11*H11</f>
        <v>0</v>
      </c>
    </row>
    <row r="12" spans="1:15" x14ac:dyDescent="0.25">
      <c r="A12" s="34" t="s">
        <v>61</v>
      </c>
      <c r="B12" s="126" t="s">
        <v>120</v>
      </c>
      <c r="C12" s="53" t="s">
        <v>60</v>
      </c>
      <c r="D12" s="54" t="s">
        <v>28</v>
      </c>
      <c r="E12" s="12">
        <v>10</v>
      </c>
      <c r="F12" s="127"/>
      <c r="G12" s="127"/>
      <c r="H12" s="127">
        <f t="shared" si="2"/>
        <v>0</v>
      </c>
      <c r="I12" s="24">
        <f t="shared" si="3"/>
        <v>0</v>
      </c>
    </row>
    <row r="13" spans="1:15" x14ac:dyDescent="0.25">
      <c r="A13" s="34" t="s">
        <v>64</v>
      </c>
      <c r="B13" s="11" t="s">
        <v>15</v>
      </c>
      <c r="C13" s="53" t="s">
        <v>70</v>
      </c>
      <c r="D13" s="54" t="s">
        <v>65</v>
      </c>
      <c r="E13" s="12">
        <v>15</v>
      </c>
      <c r="F13" s="55"/>
      <c r="G13" s="55"/>
      <c r="H13" s="127">
        <f t="shared" si="2"/>
        <v>0</v>
      </c>
      <c r="I13" s="24">
        <f t="shared" si="3"/>
        <v>0</v>
      </c>
    </row>
    <row r="14" spans="1:15" x14ac:dyDescent="0.25">
      <c r="A14" s="34" t="s">
        <v>66</v>
      </c>
      <c r="B14" s="11" t="s">
        <v>15</v>
      </c>
      <c r="C14" s="53" t="s">
        <v>69</v>
      </c>
      <c r="D14" s="54" t="s">
        <v>24</v>
      </c>
      <c r="E14" s="12">
        <v>8</v>
      </c>
      <c r="F14" s="55"/>
      <c r="G14" s="55"/>
      <c r="H14" s="127">
        <f t="shared" si="2"/>
        <v>0</v>
      </c>
      <c r="I14" s="24">
        <f t="shared" si="3"/>
        <v>0</v>
      </c>
    </row>
    <row r="15" spans="1:15" x14ac:dyDescent="0.25">
      <c r="A15" s="34" t="s">
        <v>67</v>
      </c>
      <c r="B15" s="11" t="s">
        <v>15</v>
      </c>
      <c r="C15" s="53" t="s">
        <v>68</v>
      </c>
      <c r="D15" s="54" t="s">
        <v>16</v>
      </c>
      <c r="E15" s="12">
        <v>2</v>
      </c>
      <c r="F15" s="55"/>
      <c r="G15" s="55"/>
      <c r="H15" s="127"/>
      <c r="I15" s="24">
        <f t="shared" si="3"/>
        <v>0</v>
      </c>
    </row>
    <row r="16" spans="1:15" x14ac:dyDescent="0.25">
      <c r="A16" s="33"/>
      <c r="B16" s="26"/>
      <c r="C16" s="27"/>
      <c r="D16" s="26"/>
      <c r="E16" s="28"/>
      <c r="F16" s="29"/>
      <c r="G16" s="29"/>
      <c r="H16" s="28"/>
      <c r="I16" s="30"/>
    </row>
    <row r="17" spans="1:20" x14ac:dyDescent="0.25">
      <c r="A17" s="31"/>
      <c r="B17" s="32"/>
      <c r="C17" s="172" t="s">
        <v>19</v>
      </c>
      <c r="D17" s="173"/>
      <c r="E17" s="173"/>
      <c r="F17" s="173"/>
      <c r="G17" s="173"/>
      <c r="H17" s="174"/>
      <c r="I17" s="43">
        <f>SUM(I10:I15)</f>
        <v>0</v>
      </c>
    </row>
    <row r="18" spans="1:20" x14ac:dyDescent="0.25">
      <c r="A18" s="33"/>
      <c r="B18" s="26"/>
      <c r="C18" s="27"/>
      <c r="D18" s="26"/>
      <c r="E18" s="28"/>
      <c r="F18" s="29"/>
      <c r="G18" s="29"/>
      <c r="H18" s="28"/>
      <c r="I18" s="30"/>
    </row>
    <row r="19" spans="1:20" x14ac:dyDescent="0.25">
      <c r="A19" s="48">
        <v>3</v>
      </c>
      <c r="B19" s="175" t="s">
        <v>25</v>
      </c>
      <c r="C19" s="175"/>
      <c r="D19" s="49"/>
      <c r="E19" s="50"/>
      <c r="F19" s="50"/>
      <c r="G19" s="50"/>
      <c r="H19" s="50"/>
      <c r="I19" s="51"/>
    </row>
    <row r="20" spans="1:20" x14ac:dyDescent="0.25">
      <c r="A20" s="34" t="s">
        <v>30</v>
      </c>
      <c r="B20" s="126" t="s">
        <v>121</v>
      </c>
      <c r="C20" s="52" t="s">
        <v>31</v>
      </c>
      <c r="D20" s="35" t="s">
        <v>28</v>
      </c>
      <c r="E20" s="12">
        <v>8</v>
      </c>
      <c r="F20" s="127"/>
      <c r="G20" s="127"/>
      <c r="H20" s="127">
        <f>ROUND(F20+G20,2)</f>
        <v>0</v>
      </c>
      <c r="I20" s="24">
        <f>E20*H20</f>
        <v>0</v>
      </c>
    </row>
    <row r="21" spans="1:20" x14ac:dyDescent="0.25">
      <c r="A21" s="34" t="s">
        <v>46</v>
      </c>
      <c r="B21" s="126" t="s">
        <v>122</v>
      </c>
      <c r="C21" s="53" t="s">
        <v>47</v>
      </c>
      <c r="D21" s="54" t="s">
        <v>28</v>
      </c>
      <c r="E21" s="12">
        <v>6</v>
      </c>
      <c r="F21" s="127"/>
      <c r="G21" s="127"/>
      <c r="H21" s="127">
        <f>ROUND(F21+G21,2)</f>
        <v>0</v>
      </c>
      <c r="I21" s="24">
        <f>E21*H21</f>
        <v>0</v>
      </c>
    </row>
    <row r="22" spans="1:20" x14ac:dyDescent="0.25">
      <c r="A22" s="33"/>
      <c r="B22" s="26"/>
      <c r="C22" s="27"/>
      <c r="D22" s="26"/>
      <c r="E22" s="28"/>
      <c r="F22" s="29"/>
      <c r="G22" s="29"/>
      <c r="H22" s="28"/>
      <c r="I22" s="30"/>
    </row>
    <row r="23" spans="1:20" x14ac:dyDescent="0.25">
      <c r="A23" s="31"/>
      <c r="B23" s="32"/>
      <c r="C23" s="172" t="s">
        <v>19</v>
      </c>
      <c r="D23" s="173"/>
      <c r="E23" s="173"/>
      <c r="F23" s="173"/>
      <c r="G23" s="173"/>
      <c r="H23" s="174"/>
      <c r="I23" s="43">
        <f>SUM(I20:I21)</f>
        <v>0</v>
      </c>
    </row>
    <row r="24" spans="1:20" x14ac:dyDescent="0.25">
      <c r="A24" s="33"/>
      <c r="B24" s="26"/>
      <c r="C24" s="27"/>
      <c r="D24" s="26"/>
      <c r="E24" s="28"/>
      <c r="F24" s="29"/>
      <c r="G24" s="29"/>
      <c r="H24" s="28"/>
      <c r="I24" s="30"/>
      <c r="T24" s="79" t="e">
        <f>'Rio 01'!I60:J60</f>
        <v>#VALUE!</v>
      </c>
    </row>
    <row r="25" spans="1:20" x14ac:dyDescent="0.25">
      <c r="A25" s="48">
        <v>4</v>
      </c>
      <c r="B25" s="175" t="s">
        <v>43</v>
      </c>
      <c r="C25" s="175"/>
      <c r="D25" s="49"/>
      <c r="E25" s="50"/>
      <c r="F25" s="50"/>
      <c r="G25" s="50"/>
      <c r="H25" s="50"/>
      <c r="I25" s="51"/>
    </row>
    <row r="26" spans="1:20" ht="30" x14ac:dyDescent="0.25">
      <c r="A26" s="34" t="s">
        <v>39</v>
      </c>
      <c r="B26" s="126" t="s">
        <v>123</v>
      </c>
      <c r="C26" s="53" t="s">
        <v>48</v>
      </c>
      <c r="D26" s="35" t="s">
        <v>28</v>
      </c>
      <c r="E26" s="12">
        <v>16</v>
      </c>
      <c r="F26" s="127"/>
      <c r="G26" s="127"/>
      <c r="H26" s="127">
        <f>ROUND(F26+G26,2)</f>
        <v>0</v>
      </c>
      <c r="I26" s="24">
        <f>E26*H26</f>
        <v>0</v>
      </c>
    </row>
    <row r="27" spans="1:20" ht="15" customHeight="1" x14ac:dyDescent="0.25">
      <c r="A27" s="34" t="s">
        <v>88</v>
      </c>
      <c r="B27" s="126" t="s">
        <v>124</v>
      </c>
      <c r="C27" s="91" t="s">
        <v>102</v>
      </c>
      <c r="D27" s="92" t="s">
        <v>11</v>
      </c>
      <c r="E27" s="12">
        <v>24</v>
      </c>
      <c r="F27" s="127"/>
      <c r="G27" s="127"/>
      <c r="H27" s="127">
        <f>ROUND(F27+G27,2)</f>
        <v>0</v>
      </c>
      <c r="I27" s="24">
        <f>E27*H27</f>
        <v>0</v>
      </c>
    </row>
    <row r="28" spans="1:20" x14ac:dyDescent="0.25">
      <c r="A28" s="33"/>
      <c r="B28" s="26"/>
      <c r="C28" s="27"/>
      <c r="D28" s="26"/>
      <c r="E28" s="28"/>
      <c r="F28" s="29"/>
      <c r="G28" s="29"/>
      <c r="H28" s="28"/>
      <c r="I28" s="30"/>
    </row>
    <row r="29" spans="1:20" x14ac:dyDescent="0.25">
      <c r="A29" s="31"/>
      <c r="B29" s="32"/>
      <c r="C29" s="172" t="s">
        <v>19</v>
      </c>
      <c r="D29" s="173"/>
      <c r="E29" s="173"/>
      <c r="F29" s="173"/>
      <c r="G29" s="173"/>
      <c r="H29" s="174"/>
      <c r="I29" s="43">
        <f>SUM(I26:I27)</f>
        <v>0</v>
      </c>
    </row>
    <row r="30" spans="1:20" x14ac:dyDescent="0.25">
      <c r="A30" s="33"/>
      <c r="B30" s="26"/>
      <c r="C30" s="27"/>
      <c r="D30" s="26"/>
      <c r="E30" s="28"/>
      <c r="F30" s="29"/>
      <c r="G30" s="29"/>
      <c r="H30" s="28"/>
      <c r="I30" s="30"/>
    </row>
    <row r="31" spans="1:20" x14ac:dyDescent="0.25">
      <c r="A31" s="48">
        <v>5</v>
      </c>
      <c r="B31" s="175" t="s">
        <v>44</v>
      </c>
      <c r="C31" s="175"/>
      <c r="D31" s="49"/>
      <c r="E31" s="50"/>
      <c r="F31" s="50"/>
      <c r="G31" s="50"/>
      <c r="H31" s="50"/>
      <c r="I31" s="51"/>
    </row>
    <row r="32" spans="1:20" ht="30" x14ac:dyDescent="0.25">
      <c r="A32" s="34" t="s">
        <v>35</v>
      </c>
      <c r="B32" s="126" t="s">
        <v>132</v>
      </c>
      <c r="C32" s="91" t="s">
        <v>137</v>
      </c>
      <c r="D32" s="35" t="s">
        <v>24</v>
      </c>
      <c r="E32" s="12">
        <v>8</v>
      </c>
      <c r="F32" s="127"/>
      <c r="G32" s="127"/>
      <c r="H32" s="127">
        <f>ROUND(F32+G32,2)</f>
        <v>0</v>
      </c>
      <c r="I32" s="24">
        <f>E32*H32</f>
        <v>0</v>
      </c>
    </row>
    <row r="33" spans="1:9" x14ac:dyDescent="0.25">
      <c r="A33" s="34" t="s">
        <v>36</v>
      </c>
      <c r="B33" s="126" t="s">
        <v>133</v>
      </c>
      <c r="C33" s="91" t="s">
        <v>32</v>
      </c>
      <c r="D33" s="35" t="s">
        <v>33</v>
      </c>
      <c r="E33" s="12">
        <v>200</v>
      </c>
      <c r="F33" s="127"/>
      <c r="G33" s="127"/>
      <c r="H33" s="127">
        <f t="shared" ref="H33:H38" si="4">ROUND(F33+G33,2)</f>
        <v>0</v>
      </c>
      <c r="I33" s="24">
        <f t="shared" ref="I33:I35" si="5">E33*H33</f>
        <v>0</v>
      </c>
    </row>
    <row r="34" spans="1:9" x14ac:dyDescent="0.25">
      <c r="A34" s="34" t="s">
        <v>37</v>
      </c>
      <c r="B34" s="126" t="s">
        <v>125</v>
      </c>
      <c r="C34" s="53" t="s">
        <v>62</v>
      </c>
      <c r="D34" s="35" t="s">
        <v>28</v>
      </c>
      <c r="E34" s="12">
        <v>4</v>
      </c>
      <c r="F34" s="127"/>
      <c r="G34" s="127"/>
      <c r="H34" s="127">
        <f t="shared" si="4"/>
        <v>0</v>
      </c>
      <c r="I34" s="24">
        <f t="shared" si="5"/>
        <v>0</v>
      </c>
    </row>
    <row r="35" spans="1:9" x14ac:dyDescent="0.25">
      <c r="A35" s="34" t="s">
        <v>38</v>
      </c>
      <c r="B35" s="126" t="s">
        <v>126</v>
      </c>
      <c r="C35" s="91" t="s">
        <v>34</v>
      </c>
      <c r="D35" s="35" t="s">
        <v>28</v>
      </c>
      <c r="E35" s="12">
        <v>4</v>
      </c>
      <c r="F35" s="127"/>
      <c r="G35" s="127"/>
      <c r="H35" s="127">
        <f t="shared" si="4"/>
        <v>0</v>
      </c>
      <c r="I35" s="24">
        <f t="shared" si="5"/>
        <v>0</v>
      </c>
    </row>
    <row r="36" spans="1:9" x14ac:dyDescent="0.25">
      <c r="A36" s="34" t="s">
        <v>76</v>
      </c>
      <c r="B36" s="126" t="s">
        <v>127</v>
      </c>
      <c r="C36" s="91" t="s">
        <v>74</v>
      </c>
      <c r="D36" s="54" t="s">
        <v>24</v>
      </c>
      <c r="E36" s="12">
        <v>10</v>
      </c>
      <c r="F36" s="127"/>
      <c r="G36" s="127"/>
      <c r="H36" s="127">
        <f t="shared" si="4"/>
        <v>0</v>
      </c>
      <c r="I36" s="24">
        <f>E36*H36</f>
        <v>0</v>
      </c>
    </row>
    <row r="37" spans="1:9" x14ac:dyDescent="0.25">
      <c r="A37" s="34" t="s">
        <v>77</v>
      </c>
      <c r="B37" s="126" t="s">
        <v>138</v>
      </c>
      <c r="C37" s="128" t="s">
        <v>139</v>
      </c>
      <c r="D37" s="129" t="s">
        <v>33</v>
      </c>
      <c r="E37" s="12">
        <v>5</v>
      </c>
      <c r="F37" s="127"/>
      <c r="G37" s="127"/>
      <c r="H37" s="127">
        <f t="shared" si="4"/>
        <v>0</v>
      </c>
      <c r="I37" s="24">
        <f>E37*H37</f>
        <v>0</v>
      </c>
    </row>
    <row r="38" spans="1:9" x14ac:dyDescent="0.25">
      <c r="A38" s="34" t="s">
        <v>78</v>
      </c>
      <c r="B38" s="126" t="s">
        <v>128</v>
      </c>
      <c r="C38" s="53" t="s">
        <v>75</v>
      </c>
      <c r="D38" s="54" t="s">
        <v>11</v>
      </c>
      <c r="E38" s="12">
        <v>1</v>
      </c>
      <c r="F38" s="127"/>
      <c r="G38" s="127"/>
      <c r="H38" s="127">
        <f t="shared" si="4"/>
        <v>0</v>
      </c>
      <c r="I38" s="24">
        <f>E38*H38</f>
        <v>0</v>
      </c>
    </row>
    <row r="39" spans="1:9" x14ac:dyDescent="0.25">
      <c r="A39" s="33"/>
      <c r="B39" s="26"/>
      <c r="C39" s="27"/>
      <c r="D39" s="26"/>
      <c r="E39" s="28"/>
      <c r="F39" s="29"/>
      <c r="G39" s="29"/>
      <c r="H39" s="28"/>
      <c r="I39" s="30"/>
    </row>
    <row r="40" spans="1:9" x14ac:dyDescent="0.25">
      <c r="A40" s="31"/>
      <c r="B40" s="32"/>
      <c r="C40" s="172" t="s">
        <v>19</v>
      </c>
      <c r="D40" s="173"/>
      <c r="E40" s="173"/>
      <c r="F40" s="173"/>
      <c r="G40" s="173"/>
      <c r="H40" s="174"/>
      <c r="I40" s="43">
        <f>SUM(I32:I38)</f>
        <v>0</v>
      </c>
    </row>
    <row r="41" spans="1:9" x14ac:dyDescent="0.25">
      <c r="A41" s="33"/>
      <c r="B41" s="26"/>
      <c r="C41" s="27"/>
      <c r="D41" s="26"/>
      <c r="E41" s="28"/>
      <c r="F41" s="29"/>
      <c r="G41" s="29"/>
      <c r="H41" s="28"/>
      <c r="I41" s="30"/>
    </row>
    <row r="42" spans="1:9" x14ac:dyDescent="0.25">
      <c r="A42" s="48">
        <v>6</v>
      </c>
      <c r="B42" s="175" t="s">
        <v>26</v>
      </c>
      <c r="C42" s="175"/>
      <c r="D42" s="49"/>
      <c r="E42" s="50"/>
      <c r="F42" s="50"/>
      <c r="G42" s="50"/>
      <c r="H42" s="50"/>
      <c r="I42" s="51"/>
    </row>
    <row r="43" spans="1:9" x14ac:dyDescent="0.25">
      <c r="A43" s="34" t="s">
        <v>40</v>
      </c>
      <c r="B43" s="126" t="s">
        <v>129</v>
      </c>
      <c r="C43" s="52" t="s">
        <v>42</v>
      </c>
      <c r="D43" s="35" t="s">
        <v>28</v>
      </c>
      <c r="E43" s="12">
        <v>8</v>
      </c>
      <c r="F43" s="127"/>
      <c r="G43" s="127"/>
      <c r="H43" s="127">
        <f>ROUND(F43+G43,2)</f>
        <v>0</v>
      </c>
      <c r="I43" s="127">
        <f>E43*H43</f>
        <v>0</v>
      </c>
    </row>
    <row r="44" spans="1:9" x14ac:dyDescent="0.25">
      <c r="A44" s="34" t="s">
        <v>41</v>
      </c>
      <c r="B44" s="126" t="s">
        <v>119</v>
      </c>
      <c r="C44" s="53" t="s">
        <v>29</v>
      </c>
      <c r="D44" s="54" t="s">
        <v>28</v>
      </c>
      <c r="E44" s="12">
        <v>8</v>
      </c>
      <c r="F44" s="127"/>
      <c r="G44" s="127"/>
      <c r="H44" s="127">
        <f t="shared" ref="H44:H46" si="6">ROUND(F44+G44,2)</f>
        <v>0</v>
      </c>
      <c r="I44" s="127">
        <f t="shared" ref="I44:I46" si="7">E44*H44</f>
        <v>0</v>
      </c>
    </row>
    <row r="45" spans="1:9" x14ac:dyDescent="0.25">
      <c r="A45" s="34" t="s">
        <v>59</v>
      </c>
      <c r="B45" s="126" t="s">
        <v>130</v>
      </c>
      <c r="C45" s="53" t="s">
        <v>45</v>
      </c>
      <c r="D45" s="54" t="s">
        <v>11</v>
      </c>
      <c r="E45" s="12">
        <v>16</v>
      </c>
      <c r="F45" s="127"/>
      <c r="G45" s="127"/>
      <c r="H45" s="127">
        <f t="shared" si="6"/>
        <v>0</v>
      </c>
      <c r="I45" s="127">
        <f t="shared" si="7"/>
        <v>0</v>
      </c>
    </row>
    <row r="46" spans="1:9" x14ac:dyDescent="0.25">
      <c r="A46" s="34" t="s">
        <v>63</v>
      </c>
      <c r="B46" s="126" t="s">
        <v>131</v>
      </c>
      <c r="C46" s="53" t="s">
        <v>58</v>
      </c>
      <c r="D46" s="54" t="s">
        <v>24</v>
      </c>
      <c r="E46" s="12">
        <v>100</v>
      </c>
      <c r="F46" s="127"/>
      <c r="G46" s="127"/>
      <c r="H46" s="127">
        <f t="shared" si="6"/>
        <v>0</v>
      </c>
      <c r="I46" s="127">
        <f t="shared" si="7"/>
        <v>0</v>
      </c>
    </row>
    <row r="47" spans="1:9" x14ac:dyDescent="0.25">
      <c r="A47" s="33"/>
      <c r="B47" s="26"/>
      <c r="C47" s="27"/>
      <c r="D47" s="26"/>
      <c r="E47" s="28"/>
      <c r="F47" s="29"/>
      <c r="G47" s="29"/>
      <c r="H47" s="28"/>
      <c r="I47" s="30"/>
    </row>
    <row r="48" spans="1:9" x14ac:dyDescent="0.25">
      <c r="A48" s="31"/>
      <c r="B48" s="32"/>
      <c r="C48" s="172" t="s">
        <v>19</v>
      </c>
      <c r="D48" s="173"/>
      <c r="E48" s="173"/>
      <c r="F48" s="173"/>
      <c r="G48" s="173"/>
      <c r="H48" s="174"/>
      <c r="I48" s="43">
        <f>SUM(I43:I46)</f>
        <v>0</v>
      </c>
    </row>
    <row r="49" spans="1:9" x14ac:dyDescent="0.25">
      <c r="A49" s="36"/>
      <c r="B49" s="37"/>
      <c r="C49" s="38"/>
      <c r="D49" s="37"/>
      <c r="E49" s="39"/>
      <c r="F49" s="40"/>
      <c r="G49" s="40"/>
      <c r="H49" s="39"/>
      <c r="I49" s="41"/>
    </row>
    <row r="50" spans="1:9" x14ac:dyDescent="0.25">
      <c r="A50" s="182" t="s">
        <v>7</v>
      </c>
      <c r="B50" s="135"/>
      <c r="C50" s="135"/>
      <c r="D50" s="135"/>
      <c r="E50" s="135"/>
      <c r="F50" s="135"/>
      <c r="G50" s="135"/>
      <c r="H50" s="176">
        <f>I7+I17+I23+I29+I40+I48</f>
        <v>0</v>
      </c>
      <c r="I50" s="177"/>
    </row>
    <row r="51" spans="1:9" x14ac:dyDescent="0.25">
      <c r="A51" s="183" t="s">
        <v>106</v>
      </c>
      <c r="B51" s="184"/>
      <c r="C51" s="184"/>
      <c r="D51" s="184"/>
      <c r="E51" s="184"/>
      <c r="F51" s="184"/>
      <c r="G51" s="184"/>
      <c r="H51" s="178">
        <f>H50*0.3</f>
        <v>0</v>
      </c>
      <c r="I51" s="179">
        <f>H50*0.3</f>
        <v>0</v>
      </c>
    </row>
    <row r="52" spans="1:9" x14ac:dyDescent="0.25">
      <c r="A52" s="185" t="s">
        <v>22</v>
      </c>
      <c r="B52" s="186"/>
      <c r="C52" s="186"/>
      <c r="D52" s="186"/>
      <c r="E52" s="186"/>
      <c r="F52" s="186"/>
      <c r="G52" s="186"/>
      <c r="H52" s="180">
        <f>H50+H51</f>
        <v>0</v>
      </c>
      <c r="I52" s="181">
        <f>H50+I51</f>
        <v>0</v>
      </c>
    </row>
  </sheetData>
  <mergeCells count="18">
    <mergeCell ref="C48:H48"/>
    <mergeCell ref="B2:C2"/>
    <mergeCell ref="C7:H7"/>
    <mergeCell ref="B9:C9"/>
    <mergeCell ref="C17:H17"/>
    <mergeCell ref="B19:C19"/>
    <mergeCell ref="C23:H23"/>
    <mergeCell ref="B25:C25"/>
    <mergeCell ref="C29:H29"/>
    <mergeCell ref="B31:C31"/>
    <mergeCell ref="C40:H40"/>
    <mergeCell ref="B42:C42"/>
    <mergeCell ref="A50:G50"/>
    <mergeCell ref="H50:I50"/>
    <mergeCell ref="A51:G51"/>
    <mergeCell ref="H51:I51"/>
    <mergeCell ref="A52:G52"/>
    <mergeCell ref="H52:I52"/>
  </mergeCells>
  <printOptions horizontalCentered="1"/>
  <pageMargins left="0.19685039370078741" right="0.19685039370078741" top="1.3779527559055118" bottom="0.98425196850393704" header="0.39370078740157483" footer="0.19685039370078741"/>
  <pageSetup paperSize="9" scale="60" fitToHeight="0" orientation="landscape" r:id="rId1"/>
  <headerFooter scaleWithDoc="0">
    <oddHeader>&amp;L&amp;G&amp;C&amp;"Ecofont Vera Sans,Regular"&amp;14
PE - Juquery
Obras de Drenagem de Transposição de Talvegues
&amp;A&amp;R&amp;"Ecofont Vera Sans,Regular"&amp;8
Cronograma Físico Financeiro
Boletim CPOS 168 - Out/2016</oddHeader>
    <oddFooter>&amp;L&amp;"Ecofont Vera Sans,Regular"&amp;8&amp;G&amp;F&amp;C&amp;"Ecofont Vera Sans,Regular"&amp;8Av. Prof. Frederico Herman Júnior, 345 – Prédio 12, 1°andar
(11) 2997-5000 – www.fflorestal.sp.gov.br
Página &amp;P de &amp;N&amp;R&amp;12Folha:____________
Proc.: _______/____
Rubrica: __________</oddFooter>
  </headerFooter>
  <rowBreaks count="1" manualBreakCount="1">
    <brk id="41" max="8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showGridLines="0" tabSelected="1" view="pageBreakPreview" zoomScale="60" zoomScaleNormal="100" workbookViewId="0">
      <selection activeCell="H27" sqref="H27"/>
    </sheetView>
  </sheetViews>
  <sheetFormatPr defaultRowHeight="15" x14ac:dyDescent="0.25"/>
  <cols>
    <col min="1" max="1" width="8.7109375" style="1" customWidth="1"/>
    <col min="2" max="2" width="12.7109375" style="1" customWidth="1"/>
    <col min="3" max="3" width="100.7109375" style="1" customWidth="1"/>
    <col min="4" max="4" width="7.7109375" style="1" customWidth="1"/>
    <col min="5" max="9" width="15.7109375" style="2" customWidth="1"/>
    <col min="10" max="10" width="18.7109375" style="1" customWidth="1"/>
    <col min="11" max="16384" width="9.140625" style="1"/>
  </cols>
  <sheetData>
    <row r="1" spans="1:9" ht="30" x14ac:dyDescent="0.25">
      <c r="A1" s="3" t="s">
        <v>0</v>
      </c>
      <c r="B1" s="4" t="s">
        <v>1</v>
      </c>
      <c r="C1" s="5" t="s">
        <v>2</v>
      </c>
      <c r="D1" s="4" t="s">
        <v>3</v>
      </c>
      <c r="E1" s="6" t="s">
        <v>4</v>
      </c>
      <c r="F1" s="6" t="s">
        <v>5</v>
      </c>
      <c r="G1" s="6" t="s">
        <v>6</v>
      </c>
      <c r="H1" s="6" t="s">
        <v>23</v>
      </c>
      <c r="I1" s="7" t="s">
        <v>7</v>
      </c>
    </row>
    <row r="2" spans="1:9" x14ac:dyDescent="0.25">
      <c r="A2" s="44">
        <v>1</v>
      </c>
      <c r="B2" s="171" t="s">
        <v>98</v>
      </c>
      <c r="C2" s="171"/>
      <c r="D2" s="45"/>
      <c r="E2" s="46"/>
      <c r="F2" s="46"/>
      <c r="G2" s="46"/>
      <c r="H2" s="46"/>
      <c r="I2" s="47"/>
    </row>
    <row r="3" spans="1:9" s="8" customFormat="1" x14ac:dyDescent="0.25">
      <c r="A3" s="9" t="s">
        <v>9</v>
      </c>
      <c r="B3" s="126" t="s">
        <v>134</v>
      </c>
      <c r="C3" s="53" t="s">
        <v>72</v>
      </c>
      <c r="D3" s="54" t="s">
        <v>11</v>
      </c>
      <c r="E3" s="12">
        <v>20</v>
      </c>
      <c r="F3" s="127"/>
      <c r="G3" s="127"/>
      <c r="H3" s="127">
        <f>ROUND(F3+G3,2)</f>
        <v>0</v>
      </c>
      <c r="I3" s="14">
        <f>H3*E3</f>
        <v>0</v>
      </c>
    </row>
    <row r="4" spans="1:9" s="8" customFormat="1" x14ac:dyDescent="0.25">
      <c r="A4" s="9" t="s">
        <v>12</v>
      </c>
      <c r="B4" s="126" t="s">
        <v>135</v>
      </c>
      <c r="C4" s="53" t="s">
        <v>73</v>
      </c>
      <c r="D4" s="54" t="s">
        <v>28</v>
      </c>
      <c r="E4" s="13">
        <v>10</v>
      </c>
      <c r="F4" s="127"/>
      <c r="G4" s="127"/>
      <c r="H4" s="127">
        <f>ROUND(F4+G4,2)</f>
        <v>0</v>
      </c>
      <c r="I4" s="18">
        <f>H4*E4</f>
        <v>0</v>
      </c>
    </row>
    <row r="5" spans="1:9" x14ac:dyDescent="0.25">
      <c r="A5" s="25"/>
      <c r="B5" s="26"/>
      <c r="C5" s="27"/>
      <c r="D5" s="26"/>
      <c r="E5" s="28"/>
      <c r="F5" s="29"/>
      <c r="G5" s="29"/>
      <c r="H5" s="28"/>
      <c r="I5" s="30"/>
    </row>
    <row r="6" spans="1:9" x14ac:dyDescent="0.25">
      <c r="A6" s="31"/>
      <c r="B6" s="32"/>
      <c r="C6" s="172" t="s">
        <v>19</v>
      </c>
      <c r="D6" s="173"/>
      <c r="E6" s="173"/>
      <c r="F6" s="173"/>
      <c r="G6" s="173"/>
      <c r="H6" s="174"/>
      <c r="I6" s="43">
        <f>SUM(I3:I4)</f>
        <v>0</v>
      </c>
    </row>
    <row r="7" spans="1:9" x14ac:dyDescent="0.25">
      <c r="A7" s="33"/>
      <c r="B7" s="26"/>
      <c r="C7" s="27"/>
      <c r="D7" s="26"/>
      <c r="E7" s="28"/>
      <c r="F7" s="29"/>
      <c r="G7" s="29"/>
      <c r="H7" s="28"/>
      <c r="I7" s="30"/>
    </row>
    <row r="8" spans="1:9" x14ac:dyDescent="0.25">
      <c r="A8" s="48">
        <v>2</v>
      </c>
      <c r="B8" s="175" t="s">
        <v>71</v>
      </c>
      <c r="C8" s="175"/>
      <c r="D8" s="49"/>
      <c r="E8" s="50"/>
      <c r="F8" s="50"/>
      <c r="G8" s="50"/>
      <c r="H8" s="50"/>
      <c r="I8" s="51"/>
    </row>
    <row r="9" spans="1:9" x14ac:dyDescent="0.25">
      <c r="A9" s="34" t="s">
        <v>20</v>
      </c>
      <c r="B9" s="126" t="s">
        <v>127</v>
      </c>
      <c r="C9" s="53" t="s">
        <v>74</v>
      </c>
      <c r="D9" s="54" t="s">
        <v>24</v>
      </c>
      <c r="E9" s="12">
        <v>20</v>
      </c>
      <c r="F9" s="127"/>
      <c r="G9" s="127"/>
      <c r="H9" s="127">
        <f>ROUND(F9+G9,2)</f>
        <v>0</v>
      </c>
      <c r="I9" s="24">
        <f>E9*H9</f>
        <v>0</v>
      </c>
    </row>
    <row r="10" spans="1:9" x14ac:dyDescent="0.25">
      <c r="A10" s="34" t="s">
        <v>61</v>
      </c>
      <c r="B10" s="126" t="s">
        <v>138</v>
      </c>
      <c r="C10" s="128" t="s">
        <v>139</v>
      </c>
      <c r="D10" s="129" t="s">
        <v>33</v>
      </c>
      <c r="E10" s="12">
        <v>5</v>
      </c>
      <c r="F10" s="127"/>
      <c r="G10" s="127"/>
      <c r="H10" s="127">
        <f t="shared" ref="H10:H11" si="0">ROUND(F10+G10,2)</f>
        <v>0</v>
      </c>
      <c r="I10" s="24">
        <f>E10*H10</f>
        <v>0</v>
      </c>
    </row>
    <row r="11" spans="1:9" x14ac:dyDescent="0.25">
      <c r="A11" s="34" t="s">
        <v>64</v>
      </c>
      <c r="B11" s="126" t="s">
        <v>128</v>
      </c>
      <c r="C11" s="53" t="s">
        <v>75</v>
      </c>
      <c r="D11" s="54" t="s">
        <v>11</v>
      </c>
      <c r="E11" s="12">
        <v>0.5</v>
      </c>
      <c r="F11" s="127"/>
      <c r="G11" s="127"/>
      <c r="H11" s="127">
        <f t="shared" si="0"/>
        <v>0</v>
      </c>
      <c r="I11" s="24">
        <f>E11*H11</f>
        <v>0</v>
      </c>
    </row>
    <row r="12" spans="1:9" x14ac:dyDescent="0.25">
      <c r="A12" s="33"/>
      <c r="B12" s="26"/>
      <c r="C12" s="27"/>
      <c r="D12" s="26"/>
      <c r="E12" s="28"/>
      <c r="F12" s="29"/>
      <c r="G12" s="29"/>
      <c r="H12" s="28"/>
      <c r="I12" s="30"/>
    </row>
    <row r="13" spans="1:9" x14ac:dyDescent="0.25">
      <c r="A13" s="31"/>
      <c r="B13" s="32"/>
      <c r="C13" s="172" t="s">
        <v>19</v>
      </c>
      <c r="D13" s="173"/>
      <c r="E13" s="173"/>
      <c r="F13" s="173"/>
      <c r="G13" s="173"/>
      <c r="H13" s="174"/>
      <c r="I13" s="43">
        <f>SUM(I9:I11)</f>
        <v>0</v>
      </c>
    </row>
    <row r="14" spans="1:9" x14ac:dyDescent="0.25">
      <c r="A14" s="36"/>
      <c r="B14" s="37"/>
      <c r="C14" s="38"/>
      <c r="D14" s="37"/>
      <c r="E14" s="39"/>
      <c r="F14" s="40"/>
      <c r="G14" s="40"/>
      <c r="H14" s="39"/>
      <c r="I14" s="41"/>
    </row>
    <row r="15" spans="1:9" x14ac:dyDescent="0.25">
      <c r="A15" s="42"/>
      <c r="B15" s="26"/>
      <c r="C15" s="27"/>
      <c r="D15" s="26"/>
      <c r="E15" s="28"/>
      <c r="F15" s="29"/>
      <c r="G15" s="29"/>
      <c r="H15" s="28"/>
      <c r="I15" s="28"/>
    </row>
    <row r="16" spans="1:9" x14ac:dyDescent="0.25">
      <c r="A16" s="182" t="s">
        <v>7</v>
      </c>
      <c r="B16" s="135"/>
      <c r="C16" s="135"/>
      <c r="D16" s="135"/>
      <c r="E16" s="135"/>
      <c r="F16" s="135"/>
      <c r="G16" s="135"/>
      <c r="H16" s="176">
        <f>I6+I13</f>
        <v>0</v>
      </c>
      <c r="I16" s="177"/>
    </row>
    <row r="17" spans="1:20" x14ac:dyDescent="0.25">
      <c r="A17" s="183" t="s">
        <v>106</v>
      </c>
      <c r="B17" s="184"/>
      <c r="C17" s="184"/>
      <c r="D17" s="184"/>
      <c r="E17" s="184"/>
      <c r="F17" s="184"/>
      <c r="G17" s="184"/>
      <c r="H17" s="178">
        <f>H16*0.3</f>
        <v>0</v>
      </c>
      <c r="I17" s="179">
        <f>H16*0.3</f>
        <v>0</v>
      </c>
    </row>
    <row r="18" spans="1:20" x14ac:dyDescent="0.25">
      <c r="A18" s="185" t="s">
        <v>22</v>
      </c>
      <c r="B18" s="186"/>
      <c r="C18" s="186"/>
      <c r="D18" s="186"/>
      <c r="E18" s="186"/>
      <c r="F18" s="186"/>
      <c r="G18" s="186"/>
      <c r="H18" s="180">
        <f>H16+H17</f>
        <v>0</v>
      </c>
      <c r="I18" s="181">
        <f>H16+I17</f>
        <v>0</v>
      </c>
    </row>
    <row r="24" spans="1:20" x14ac:dyDescent="0.25">
      <c r="T24" s="79" t="e">
        <f>'Rio 01'!I60:J60</f>
        <v>#VALUE!</v>
      </c>
    </row>
  </sheetData>
  <mergeCells count="10">
    <mergeCell ref="A17:G17"/>
    <mergeCell ref="H17:I17"/>
    <mergeCell ref="A18:G18"/>
    <mergeCell ref="H18:I18"/>
    <mergeCell ref="B2:C2"/>
    <mergeCell ref="C6:H6"/>
    <mergeCell ref="B8:C8"/>
    <mergeCell ref="C13:H13"/>
    <mergeCell ref="A16:G16"/>
    <mergeCell ref="H16:I16"/>
  </mergeCells>
  <printOptions horizontalCentered="1"/>
  <pageMargins left="0.19685039370078741" right="0.19685039370078741" top="1.3779527559055118" bottom="0.98425196850393704" header="0.39370078740157483" footer="0.19685039370078741"/>
  <pageSetup paperSize="9" scale="60" fitToHeight="0" orientation="landscape" r:id="rId1"/>
  <headerFooter scaleWithDoc="0">
    <oddHeader>&amp;L&amp;G&amp;C&amp;"Ecofont Vera Sans,Regular"&amp;14
PE - Juquery
Obras de Drenagem de Transposição de Talvegues
&amp;A&amp;R&amp;"Ecofont Vera Sans,Regular"&amp;8
Cronograma Físico Financeiro
Boletim CPOS 168 - Out/2016</oddHeader>
    <oddFooter>&amp;L&amp;"Ecofont Vera Sans,Regular"&amp;8&amp;G&amp;F&amp;C&amp;"Ecofont Vera Sans,Regular"&amp;8Av. Prof. Frederico Herman Júnior, 345 – Prédio 12, 1°andar
(11) 2997-5000 – www.fflorestal.sp.gov.br
Página &amp;P de &amp;N&amp;R&amp;12Folha:____________
Proc.: _______/____
Rubrica: __________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7</vt:i4>
      </vt:variant>
    </vt:vector>
  </HeadingPairs>
  <TitlesOfParts>
    <vt:vector size="11" baseType="lpstr">
      <vt:lpstr>Cronograma</vt:lpstr>
      <vt:lpstr>Rio 01</vt:lpstr>
      <vt:lpstr>Rio 02</vt:lpstr>
      <vt:lpstr>Rio 03</vt:lpstr>
      <vt:lpstr>Cronograma!Area_de_impressao</vt:lpstr>
      <vt:lpstr>'Rio 01'!Area_de_impressao</vt:lpstr>
      <vt:lpstr>'Rio 02'!Area_de_impressao</vt:lpstr>
      <vt:lpstr>'Rio 03'!Area_de_impressao</vt:lpstr>
      <vt:lpstr>Cronograma!Titulos_de_impressao</vt:lpstr>
      <vt:lpstr>'Rio 01'!Titulos_de_impressao</vt:lpstr>
      <vt:lpstr>'Rio 02'!Titulos_de_impressao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Raimundo Ferreira</dc:creator>
  <cp:lastModifiedBy>Markus Vinicius Trevisan</cp:lastModifiedBy>
  <cp:lastPrinted>2017-04-03T13:52:31Z</cp:lastPrinted>
  <dcterms:created xsi:type="dcterms:W3CDTF">2016-03-18T20:42:35Z</dcterms:created>
  <dcterms:modified xsi:type="dcterms:W3CDTF">2017-04-03T13:52:44Z</dcterms:modified>
</cp:coreProperties>
</file>